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510" yWindow="-165" windowWidth="24735" windowHeight="12705" tabRatio="750" activeTab="5"/>
  </bookViews>
  <sheets>
    <sheet name="BySection" sheetId="2" r:id="rId1"/>
    <sheet name="AllStudents" sheetId="3" r:id="rId2"/>
    <sheet name="ForODC" sheetId="4" r:id="rId3"/>
    <sheet name="First Day" sheetId="10" r:id="rId4"/>
    <sheet name="FinalTopicsList" sheetId="5" r:id="rId5"/>
    <sheet name="Grades" sheetId="7" r:id="rId6"/>
    <sheet name="LetterGrades" sheetId="8" r:id="rId7"/>
    <sheet name="FinalGradesBySection" sheetId="9" r:id="rId8"/>
    <sheet name="Attendance" sheetId="11" r:id="rId9"/>
    <sheet name="GroupList" sheetId="12" r:id="rId10"/>
    <sheet name="Sheet1" sheetId="13" r:id="rId11"/>
  </sheets>
  <definedNames>
    <definedName name="_xlnm.Print_Area" localSheetId="8">Attendance!$A$1:$Z$59</definedName>
  </definedNames>
  <calcPr calcId="125725"/>
</workbook>
</file>

<file path=xl/calcChain.xml><?xml version="1.0" encoding="utf-8"?>
<calcChain xmlns="http://schemas.openxmlformats.org/spreadsheetml/2006/main">
  <c r="K4" i="7"/>
  <c r="K5"/>
  <c r="K6"/>
  <c r="K7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3"/>
  <c r="F4"/>
  <c r="F5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3"/>
  <c r="E67"/>
  <c r="E63"/>
  <c r="C67"/>
  <c r="C63"/>
  <c r="D4"/>
  <c r="D5"/>
  <c r="D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3"/>
  <c r="AB3" i="11"/>
  <c r="AC3" s="1"/>
  <c r="N4" i="7" s="1"/>
  <c r="O4" s="1"/>
  <c r="AB4" i="11"/>
  <c r="AC4" s="1"/>
  <c r="N5" i="7" s="1"/>
  <c r="O5" s="1"/>
  <c r="AB5" i="11"/>
  <c r="AC5" s="1"/>
  <c r="N6" i="7" s="1"/>
  <c r="O6" s="1"/>
  <c r="AB6" i="11"/>
  <c r="AC6" s="1"/>
  <c r="N7" i="7" s="1"/>
  <c r="O7" s="1"/>
  <c r="AB7" i="11"/>
  <c r="AC7" s="1"/>
  <c r="N8" i="7" s="1"/>
  <c r="O8" s="1"/>
  <c r="AB8" i="11"/>
  <c r="AC8" s="1"/>
  <c r="N9" i="7" s="1"/>
  <c r="AB9" i="11"/>
  <c r="AC9" s="1"/>
  <c r="N10" i="7" s="1"/>
  <c r="O10" s="1"/>
  <c r="AB10" i="11"/>
  <c r="AC10" s="1"/>
  <c r="N11" i="7" s="1"/>
  <c r="AB11" i="11"/>
  <c r="AC11" s="1"/>
  <c r="N12" i="7" s="1"/>
  <c r="O12" s="1"/>
  <c r="AB12" i="11"/>
  <c r="AC12" s="1"/>
  <c r="N13" i="7" s="1"/>
  <c r="O13" s="1"/>
  <c r="AB13" i="11"/>
  <c r="AC13" s="1"/>
  <c r="N14" i="7" s="1"/>
  <c r="O14" s="1"/>
  <c r="AB14" i="11"/>
  <c r="AC14" s="1"/>
  <c r="N15" i="7" s="1"/>
  <c r="AB15" i="11"/>
  <c r="AC15" s="1"/>
  <c r="N16" i="7" s="1"/>
  <c r="O16" s="1"/>
  <c r="AB16" i="11"/>
  <c r="AC16" s="1"/>
  <c r="N17" i="7" s="1"/>
  <c r="O17" s="1"/>
  <c r="AB17" i="11"/>
  <c r="AC17" s="1"/>
  <c r="N18" i="7" s="1"/>
  <c r="O18" s="1"/>
  <c r="AB18" i="11"/>
  <c r="AC18" s="1"/>
  <c r="N19" i="7" s="1"/>
  <c r="AB19" i="11"/>
  <c r="AC19" s="1"/>
  <c r="N20" i="7" s="1"/>
  <c r="O20" s="1"/>
  <c r="AB20" i="11"/>
  <c r="AC20" s="1"/>
  <c r="N21" i="7" s="1"/>
  <c r="O21" s="1"/>
  <c r="AB21" i="11"/>
  <c r="AC21" s="1"/>
  <c r="N22" i="7" s="1"/>
  <c r="O22" s="1"/>
  <c r="AB22" i="11"/>
  <c r="AC22" s="1"/>
  <c r="N23" i="7" s="1"/>
  <c r="AB23" i="11"/>
  <c r="AC23" s="1"/>
  <c r="N24" i="7" s="1"/>
  <c r="O24" s="1"/>
  <c r="AB24" i="11"/>
  <c r="AC24" s="1"/>
  <c r="N25" i="7" s="1"/>
  <c r="O25" s="1"/>
  <c r="AB25" i="11"/>
  <c r="AC25" s="1"/>
  <c r="N26" i="7" s="1"/>
  <c r="O26" s="1"/>
  <c r="AB26" i="11"/>
  <c r="AC26" s="1"/>
  <c r="N27" i="7" s="1"/>
  <c r="AB27" i="11"/>
  <c r="AC27" s="1"/>
  <c r="N28" i="7" s="1"/>
  <c r="O28" s="1"/>
  <c r="AB28" i="11"/>
  <c r="AC28" s="1"/>
  <c r="N29" i="7" s="1"/>
  <c r="O29" s="1"/>
  <c r="AB29" i="11"/>
  <c r="AC29" s="1"/>
  <c r="N30" i="7" s="1"/>
  <c r="O30" s="1"/>
  <c r="AB30" i="11"/>
  <c r="AC30" s="1"/>
  <c r="N31" i="7" s="1"/>
  <c r="AB31" i="11"/>
  <c r="AC31" s="1"/>
  <c r="N32" i="7" s="1"/>
  <c r="O32" s="1"/>
  <c r="AB32" i="11"/>
  <c r="AC32" s="1"/>
  <c r="N33" i="7" s="1"/>
  <c r="O33" s="1"/>
  <c r="AB33" i="11"/>
  <c r="AC33" s="1"/>
  <c r="N34" i="7" s="1"/>
  <c r="O34" s="1"/>
  <c r="AB34" i="11"/>
  <c r="AC34" s="1"/>
  <c r="N35" i="7" s="1"/>
  <c r="AB35" i="11"/>
  <c r="AC35" s="1"/>
  <c r="N36" i="7" s="1"/>
  <c r="O36" s="1"/>
  <c r="AB36" i="11"/>
  <c r="AC36" s="1"/>
  <c r="N37" i="7" s="1"/>
  <c r="O37" s="1"/>
  <c r="AB37" i="11"/>
  <c r="AC37" s="1"/>
  <c r="N38" i="7" s="1"/>
  <c r="O38" s="1"/>
  <c r="AB38" i="11"/>
  <c r="AC38" s="1"/>
  <c r="N39" i="7" s="1"/>
  <c r="AB39" i="11"/>
  <c r="AC39" s="1"/>
  <c r="N40" i="7" s="1"/>
  <c r="O40" s="1"/>
  <c r="AB40" i="11"/>
  <c r="AC40" s="1"/>
  <c r="N41" i="7" s="1"/>
  <c r="O41" s="1"/>
  <c r="AB41" i="11"/>
  <c r="AC41" s="1"/>
  <c r="N42" i="7" s="1"/>
  <c r="O42" s="1"/>
  <c r="AB42" i="11"/>
  <c r="AC42" s="1"/>
  <c r="N43" i="7" s="1"/>
  <c r="AB43" i="11"/>
  <c r="AC43" s="1"/>
  <c r="N44" i="7" s="1"/>
  <c r="O44" s="1"/>
  <c r="AB44" i="11"/>
  <c r="AC44" s="1"/>
  <c r="AB45"/>
  <c r="AC45" s="1"/>
  <c r="N45" i="7" s="1"/>
  <c r="O45" s="1"/>
  <c r="AB46" i="11"/>
  <c r="AC46" s="1"/>
  <c r="N46" i="7" s="1"/>
  <c r="O46" s="1"/>
  <c r="AB47" i="11"/>
  <c r="AC47" s="1"/>
  <c r="N47" i="7" s="1"/>
  <c r="O47" s="1"/>
  <c r="AB48" i="11"/>
  <c r="AC48" s="1"/>
  <c r="N48" i="7" s="1"/>
  <c r="O48" s="1"/>
  <c r="AB49" i="11"/>
  <c r="AC49" s="1"/>
  <c r="N49" i="7" s="1"/>
  <c r="O49" s="1"/>
  <c r="AB50" i="11"/>
  <c r="AC50" s="1"/>
  <c r="N50" i="7" s="1"/>
  <c r="O50" s="1"/>
  <c r="AB51" i="11"/>
  <c r="AC51" s="1"/>
  <c r="N51" i="7" s="1"/>
  <c r="O51" s="1"/>
  <c r="AB52" i="11"/>
  <c r="AC52" s="1"/>
  <c r="N52" i="7" s="1"/>
  <c r="O52" s="1"/>
  <c r="AB53" i="11"/>
  <c r="AC53" s="1"/>
  <c r="N53" i="7" s="1"/>
  <c r="O53" s="1"/>
  <c r="AB54" i="11"/>
  <c r="AC54" s="1"/>
  <c r="N54" i="7" s="1"/>
  <c r="O54" s="1"/>
  <c r="AB55" i="11"/>
  <c r="AC55" s="1"/>
  <c r="N55" i="7" s="1"/>
  <c r="O55" s="1"/>
  <c r="AB56" i="11"/>
  <c r="AC56" s="1"/>
  <c r="N56" i="7" s="1"/>
  <c r="O56" s="1"/>
  <c r="AB57" i="11"/>
  <c r="AC57" s="1"/>
  <c r="AB58"/>
  <c r="AC58" s="1"/>
  <c r="N58" i="7" s="1"/>
  <c r="O58" s="1"/>
  <c r="AB59" i="11"/>
  <c r="AC59" s="1"/>
  <c r="N59" i="7" s="1"/>
  <c r="O59" s="1"/>
  <c r="AB2" i="11"/>
  <c r="AC2" s="1"/>
  <c r="N3" i="7" s="1"/>
  <c r="O3" s="1"/>
  <c r="B3"/>
  <c r="B4"/>
  <c r="B5"/>
  <c r="B6"/>
  <c r="B7"/>
  <c r="B8"/>
  <c r="B9"/>
  <c r="B10"/>
  <c r="B11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37"/>
  <c r="B38"/>
  <c r="B39"/>
  <c r="B40"/>
  <c r="B41"/>
  <c r="B42"/>
  <c r="B43"/>
  <c r="B44"/>
  <c r="B45"/>
  <c r="B46"/>
  <c r="B47"/>
  <c r="B48"/>
  <c r="B49"/>
  <c r="B50"/>
  <c r="B51"/>
  <c r="B52"/>
  <c r="B53"/>
  <c r="B54"/>
  <c r="B55"/>
  <c r="B56"/>
  <c r="B57"/>
  <c r="B58"/>
  <c r="B59"/>
  <c r="A26"/>
  <c r="A27"/>
  <c r="A28"/>
  <c r="A29"/>
  <c r="A30"/>
  <c r="A31"/>
  <c r="A32"/>
  <c r="A33"/>
  <c r="A34"/>
  <c r="A35"/>
  <c r="A36"/>
  <c r="A37"/>
  <c r="A38"/>
  <c r="A39"/>
  <c r="A40"/>
  <c r="A41"/>
  <c r="A42"/>
  <c r="A43"/>
  <c r="A44"/>
  <c r="A45"/>
  <c r="A46"/>
  <c r="A47"/>
  <c r="A48"/>
  <c r="A49"/>
  <c r="A50"/>
  <c r="A51"/>
  <c r="A52"/>
  <c r="A53"/>
  <c r="A54"/>
  <c r="A55"/>
  <c r="A56"/>
  <c r="A57"/>
  <c r="A58"/>
  <c r="A59"/>
  <c r="A13"/>
  <c r="A14"/>
  <c r="A15"/>
  <c r="A16"/>
  <c r="A17"/>
  <c r="A18"/>
  <c r="A19"/>
  <c r="A20"/>
  <c r="A21"/>
  <c r="A22"/>
  <c r="A23"/>
  <c r="A24"/>
  <c r="A25"/>
  <c r="A3"/>
  <c r="A4"/>
  <c r="A5"/>
  <c r="A6"/>
  <c r="A7"/>
  <c r="A8"/>
  <c r="A9"/>
  <c r="A10"/>
  <c r="A11"/>
  <c r="A12"/>
  <c r="D55" i="10"/>
  <c r="D41"/>
  <c r="D37"/>
  <c r="D21"/>
  <c r="D5"/>
  <c r="D46"/>
  <c r="D39"/>
  <c r="D62"/>
  <c r="D7"/>
  <c r="D59"/>
  <c r="D28"/>
  <c r="D48"/>
  <c r="D42"/>
  <c r="D35"/>
  <c r="D53"/>
  <c r="D10"/>
  <c r="D20"/>
  <c r="D54"/>
  <c r="D58"/>
  <c r="D56"/>
  <c r="J8" i="8"/>
  <c r="J6"/>
  <c r="J5"/>
  <c r="J4"/>
  <c r="J3"/>
  <c r="J2"/>
  <c r="G15"/>
  <c r="K63" i="7" l="1"/>
  <c r="K64" s="1"/>
  <c r="K65" s="1"/>
  <c r="K66" s="1"/>
  <c r="K67"/>
  <c r="O43"/>
  <c r="P43" s="1"/>
  <c r="O39"/>
  <c r="O35"/>
  <c r="O31"/>
  <c r="O27"/>
  <c r="O23"/>
  <c r="O19"/>
  <c r="O15"/>
  <c r="O11"/>
  <c r="O9"/>
  <c r="P17"/>
  <c r="P49"/>
  <c r="P37"/>
  <c r="P33"/>
  <c r="P13"/>
  <c r="P46"/>
  <c r="P58"/>
  <c r="P54"/>
  <c r="P42"/>
  <c r="P30"/>
  <c r="P26"/>
  <c r="P10"/>
  <c r="P6"/>
  <c r="P28"/>
  <c r="P52"/>
  <c r="P9"/>
  <c r="P5"/>
  <c r="P59"/>
  <c r="P51"/>
  <c r="P47"/>
  <c r="P35"/>
  <c r="P31"/>
  <c r="P23"/>
  <c r="P19"/>
  <c r="P15"/>
  <c r="P7"/>
  <c r="P3"/>
  <c r="P24"/>
  <c r="P11"/>
  <c r="P38"/>
  <c r="P22"/>
  <c r="P56"/>
  <c r="P48"/>
  <c r="P40"/>
  <c r="P36"/>
  <c r="P32"/>
  <c r="P20"/>
  <c r="P16"/>
  <c r="P8"/>
  <c r="P4"/>
  <c r="P12"/>
  <c r="P18"/>
  <c r="P34"/>
  <c r="P45"/>
  <c r="P44"/>
  <c r="P55"/>
  <c r="P14"/>
  <c r="P21"/>
  <c r="P53"/>
  <c r="P50"/>
  <c r="P41"/>
  <c r="P29"/>
  <c r="P25"/>
  <c r="P39"/>
  <c r="P27"/>
  <c r="E64"/>
  <c r="E65" s="1"/>
  <c r="E66" s="1"/>
  <c r="N57"/>
  <c r="O57" s="1"/>
  <c r="C64"/>
  <c r="C65" s="1"/>
  <c r="C66" s="1"/>
  <c r="K68" l="1"/>
  <c r="P67"/>
  <c r="P57"/>
  <c r="E68"/>
  <c r="C68"/>
  <c r="P63" l="1"/>
  <c r="P64" s="1"/>
  <c r="P65" l="1"/>
  <c r="P66" l="1"/>
  <c r="P68" l="1"/>
  <c r="Q67" l="1"/>
  <c r="Q63"/>
  <c r="Q64"/>
  <c r="Q65"/>
  <c r="Q66"/>
</calcChain>
</file>

<file path=xl/sharedStrings.xml><?xml version="1.0" encoding="utf-8"?>
<sst xmlns="http://schemas.openxmlformats.org/spreadsheetml/2006/main" count="2549" uniqueCount="693">
  <si>
    <t>robert.carsley@umontana.edu</t>
  </si>
  <si>
    <t>david.jenkins@umontana.edu</t>
  </si>
  <si>
    <t>peter.ferranti@umontana.edu</t>
  </si>
  <si>
    <t>Robert</t>
  </si>
  <si>
    <t>C.</t>
  </si>
  <si>
    <t>Peter</t>
  </si>
  <si>
    <t>P.</t>
  </si>
  <si>
    <t>David</t>
  </si>
  <si>
    <t>M.</t>
  </si>
  <si>
    <t>Allington</t>
  </si>
  <si>
    <t>Jacob</t>
  </si>
  <si>
    <t>R.</t>
  </si>
  <si>
    <t>W.</t>
  </si>
  <si>
    <t>Berglund</t>
  </si>
  <si>
    <t>J.</t>
  </si>
  <si>
    <t>Samantha</t>
  </si>
  <si>
    <t>Bachmann</t>
  </si>
  <si>
    <t>Annette</t>
  </si>
  <si>
    <t>Ames</t>
  </si>
  <si>
    <t>Stuart</t>
  </si>
  <si>
    <t>Burbach</t>
  </si>
  <si>
    <t>Thor</t>
  </si>
  <si>
    <t>Amy</t>
  </si>
  <si>
    <t>E.</t>
  </si>
  <si>
    <t>Glover</t>
  </si>
  <si>
    <t>Ashley</t>
  </si>
  <si>
    <t>Guerin</t>
  </si>
  <si>
    <t>Loren</t>
  </si>
  <si>
    <t>A.</t>
  </si>
  <si>
    <t>Johnson</t>
  </si>
  <si>
    <t>Toren</t>
  </si>
  <si>
    <t>Kolarich</t>
  </si>
  <si>
    <t>Brook</t>
  </si>
  <si>
    <t>Manes</t>
  </si>
  <si>
    <t>Andrew</t>
  </si>
  <si>
    <t>Andrea</t>
  </si>
  <si>
    <t>D.</t>
  </si>
  <si>
    <t>Richardson</t>
  </si>
  <si>
    <t>Rachel</t>
  </si>
  <si>
    <t>Tolton</t>
  </si>
  <si>
    <t>F.</t>
  </si>
  <si>
    <t>Mark</t>
  </si>
  <si>
    <t>Vandlik</t>
  </si>
  <si>
    <t>stuart.ames@umontana.edu</t>
  </si>
  <si>
    <t>thor.burbach@umontana.edu</t>
  </si>
  <si>
    <t>ashley.glover@umontana.edu</t>
  </si>
  <si>
    <t>loren.guerin@umontana.edu</t>
  </si>
  <si>
    <t>toren.johnson@umontana.edu</t>
  </si>
  <si>
    <t>brook.kolarich@umontana.edu</t>
  </si>
  <si>
    <t>andrea.manes@umontana.edu</t>
  </si>
  <si>
    <t>rachel1.richardson@umontana.edu</t>
  </si>
  <si>
    <t>peter.tolton@umontana.edu</t>
  </si>
  <si>
    <t>mark.vandlik@umontana.edu</t>
  </si>
  <si>
    <t>Becker</t>
  </si>
  <si>
    <t>Lindsay</t>
  </si>
  <si>
    <t>Bickford</t>
  </si>
  <si>
    <t>Brandon</t>
  </si>
  <si>
    <t>Carlson</t>
  </si>
  <si>
    <t>Ross</t>
  </si>
  <si>
    <t>T.</t>
  </si>
  <si>
    <t>Dorman</t>
  </si>
  <si>
    <t>Brittany</t>
  </si>
  <si>
    <t>L.</t>
  </si>
  <si>
    <t>Franz</t>
  </si>
  <si>
    <t>Marisa</t>
  </si>
  <si>
    <t>Jauncey</t>
  </si>
  <si>
    <t>Jennifer</t>
  </si>
  <si>
    <t>Mahoney</t>
  </si>
  <si>
    <t>Sean</t>
  </si>
  <si>
    <t>Michael</t>
  </si>
  <si>
    <t>Pak</t>
  </si>
  <si>
    <t>Allison</t>
  </si>
  <si>
    <t>G.</t>
  </si>
  <si>
    <t>Pedersen</t>
  </si>
  <si>
    <t>William</t>
  </si>
  <si>
    <t>Piersall</t>
  </si>
  <si>
    <t>Ann</t>
  </si>
  <si>
    <t>Reed</t>
  </si>
  <si>
    <t>Christopher</t>
  </si>
  <si>
    <t>S.</t>
  </si>
  <si>
    <t>Upper</t>
  </si>
  <si>
    <t>Zachary</t>
  </si>
  <si>
    <t>Weingarden</t>
  </si>
  <si>
    <t>Paul</t>
  </si>
  <si>
    <t>paul.weingarden@umontana.edu</t>
  </si>
  <si>
    <t>annette.bachmann@umontana.edu</t>
  </si>
  <si>
    <t>lindsay.becker@umontana.edu</t>
  </si>
  <si>
    <t>brandon.bickford@umontana.edu</t>
  </si>
  <si>
    <t>ross.carlson@umontana.edu</t>
  </si>
  <si>
    <t>brittany.dorman@umontana.edu</t>
  </si>
  <si>
    <t>marisa.franz@umontana.edu</t>
  </si>
  <si>
    <t>jennifer.jauncey@umontana.edu</t>
  </si>
  <si>
    <t>sean.mahoney@umontana.edu</t>
  </si>
  <si>
    <t>allison.pak@umontana.edu</t>
  </si>
  <si>
    <t>william.pedersen@umontana.edu</t>
  </si>
  <si>
    <t>ann.piersall@umontana.edu</t>
  </si>
  <si>
    <t>christopher.reed@umontana.edu</t>
  </si>
  <si>
    <t>zachary.upper@umontana.edu</t>
  </si>
  <si>
    <t>Bergum</t>
  </si>
  <si>
    <t>Sophia</t>
  </si>
  <si>
    <t>Bookhout</t>
  </si>
  <si>
    <t>Yaicha</t>
  </si>
  <si>
    <t>Davison</t>
  </si>
  <si>
    <t>Brooke</t>
  </si>
  <si>
    <t>Ewald</t>
  </si>
  <si>
    <t>Feuerbach</t>
  </si>
  <si>
    <t>Evan</t>
  </si>
  <si>
    <t>Flahive-Foro</t>
  </si>
  <si>
    <t>Mackenzie</t>
  </si>
  <si>
    <t>Gaskill</t>
  </si>
  <si>
    <t>Whitney</t>
  </si>
  <si>
    <t>Giffin</t>
  </si>
  <si>
    <t>Braxton</t>
  </si>
  <si>
    <t>Halligan</t>
  </si>
  <si>
    <t>Hessler</t>
  </si>
  <si>
    <t>Alex</t>
  </si>
  <si>
    <t>Hill</t>
  </si>
  <si>
    <t>Holly</t>
  </si>
  <si>
    <t>B.</t>
  </si>
  <si>
    <t>Hipshear</t>
  </si>
  <si>
    <t>Lauren</t>
  </si>
  <si>
    <t>K.</t>
  </si>
  <si>
    <t>Kehoe</t>
  </si>
  <si>
    <t>Colin</t>
  </si>
  <si>
    <t>Kless</t>
  </si>
  <si>
    <t>Sonny</t>
  </si>
  <si>
    <t>Kruse</t>
  </si>
  <si>
    <t>Kai</t>
  </si>
  <si>
    <t>Linkenhoker</t>
  </si>
  <si>
    <t>Beth</t>
  </si>
  <si>
    <t>MacCart</t>
  </si>
  <si>
    <t>Timothy</t>
  </si>
  <si>
    <t>Marcum</t>
  </si>
  <si>
    <t>Doug</t>
  </si>
  <si>
    <t>Marjanen</t>
  </si>
  <si>
    <t>Massie</t>
  </si>
  <si>
    <t>McCarthy</t>
  </si>
  <si>
    <t>Catreena</t>
  </si>
  <si>
    <t>Myers</t>
  </si>
  <si>
    <t>Kristopher</t>
  </si>
  <si>
    <t>Olszewski</t>
  </si>
  <si>
    <t>Stephanie</t>
  </si>
  <si>
    <t>Ota</t>
  </si>
  <si>
    <t>Marc</t>
  </si>
  <si>
    <t>Parrott</t>
  </si>
  <si>
    <t>Parry</t>
  </si>
  <si>
    <t>Nicholas</t>
  </si>
  <si>
    <t>Prati</t>
  </si>
  <si>
    <t>Laurie</t>
  </si>
  <si>
    <t>Sample</t>
  </si>
  <si>
    <t>Martha</t>
  </si>
  <si>
    <t>Simon</t>
  </si>
  <si>
    <t>H.</t>
  </si>
  <si>
    <t>Stelling</t>
  </si>
  <si>
    <t>Corey</t>
  </si>
  <si>
    <t>Tatz-Morey</t>
  </si>
  <si>
    <t>Joel</t>
  </si>
  <si>
    <t>Thye</t>
  </si>
  <si>
    <t>Erica</t>
  </si>
  <si>
    <t>Timmerman</t>
  </si>
  <si>
    <t>Turkisher</t>
  </si>
  <si>
    <t>Indianna</t>
  </si>
  <si>
    <t>vanWijk</t>
  </si>
  <si>
    <t>Merel</t>
  </si>
  <si>
    <t>samantha.berglund@umontana.edu</t>
  </si>
  <si>
    <t>sophia.bergum@umontana.edu</t>
  </si>
  <si>
    <t>yaicha.bookhout@umontana.edu</t>
  </si>
  <si>
    <t>brooke.davison@umontana.edu</t>
  </si>
  <si>
    <t>michael.ewald@umontana.edu</t>
  </si>
  <si>
    <t>evan.feuerbach@umontana.edu</t>
  </si>
  <si>
    <t>mackenzie.flahive-foro@umontana.edu</t>
  </si>
  <si>
    <t>whitney.gaskill@umontana.edu</t>
  </si>
  <si>
    <t>braxton.giffin@umontana.edu</t>
  </si>
  <si>
    <t>michael.halligan@umontana.edu</t>
  </si>
  <si>
    <t>alex.hessler@umontana.edu</t>
  </si>
  <si>
    <t>holly.hill@umontana.edu</t>
  </si>
  <si>
    <t>lauren.hipshear@umontana.edu</t>
  </si>
  <si>
    <t>colin.kehoe@umontana.edu</t>
  </si>
  <si>
    <t>sonny.kless@umontana.edu</t>
  </si>
  <si>
    <t>kai.kruse@umontana.edu</t>
  </si>
  <si>
    <t>beth.linkenhoker@umontana.edu</t>
  </si>
  <si>
    <t>timothy.maccart@umontana.edu</t>
  </si>
  <si>
    <t>doug.marcum@umontana.edu</t>
  </si>
  <si>
    <t>ashley.marjanen@umontana.edu</t>
  </si>
  <si>
    <t>william.massie@umontana.edu</t>
  </si>
  <si>
    <t>catreena.mccarthy@umontana.edu</t>
  </si>
  <si>
    <t>kristopher.myers@umontana.edu</t>
  </si>
  <si>
    <t>stephanie.olszewski@umontana.edu</t>
  </si>
  <si>
    <t>marc.ota@umontana.edu</t>
  </si>
  <si>
    <t>michael.parrott@umontana.edu</t>
  </si>
  <si>
    <t>nicholas.parry@umontana.edu</t>
  </si>
  <si>
    <t>laurie.prati@umontana.edu</t>
  </si>
  <si>
    <t>martha.sample@umontana.edu</t>
  </si>
  <si>
    <t>andrew.simon@umontana.edu</t>
  </si>
  <si>
    <t>corey.stelling@umontana.edu</t>
  </si>
  <si>
    <t>joel.tatz-morey@umontana.edu</t>
  </si>
  <si>
    <t>erica.thye@umontana.edu</t>
  </si>
  <si>
    <t>andrew.timmerman@umontana.edu</t>
  </si>
  <si>
    <t>indianna.turkisher@umontana.edu</t>
  </si>
  <si>
    <t>merel.vanwijk@umontana.edu</t>
  </si>
  <si>
    <t>Last Name</t>
  </si>
  <si>
    <t>First Name</t>
  </si>
  <si>
    <t>MI</t>
  </si>
  <si>
    <t>E-mail</t>
  </si>
  <si>
    <t>Major</t>
  </si>
  <si>
    <t>Year</t>
  </si>
  <si>
    <t>Environmental Studies</t>
  </si>
  <si>
    <t>Sophomore</t>
  </si>
  <si>
    <t>Pre-Education</t>
  </si>
  <si>
    <t>Junior</t>
  </si>
  <si>
    <t>Sociology/Honors</t>
  </si>
  <si>
    <t>Freshman</t>
  </si>
  <si>
    <t>Pre-Medical Sciences/Honors</t>
  </si>
  <si>
    <t>Resource Conservation</t>
  </si>
  <si>
    <t>Senior</t>
  </si>
  <si>
    <t>Pre-Psychology/Honors</t>
  </si>
  <si>
    <t>Wildlife Biology</t>
  </si>
  <si>
    <t>Graduate Nondegree</t>
  </si>
  <si>
    <t>Graduate</t>
  </si>
  <si>
    <t>Pre-English</t>
  </si>
  <si>
    <t>Undeclared/Honors</t>
  </si>
  <si>
    <t>Geology</t>
  </si>
  <si>
    <t>Business Administration/Honors</t>
  </si>
  <si>
    <t>Pre-Journalism</t>
  </si>
  <si>
    <t>Anthropology</t>
  </si>
  <si>
    <t>Undeclared</t>
  </si>
  <si>
    <t>Recreation Management</t>
  </si>
  <si>
    <t>Environmental Studies/Honors</t>
  </si>
  <si>
    <t>Pre-Pharmacy</t>
  </si>
  <si>
    <t>Undergraduate Nondegree</t>
  </si>
  <si>
    <t>Geography</t>
  </si>
  <si>
    <t>Resource Conservation/Environmental Studies</t>
  </si>
  <si>
    <t>Anthropology/Honors</t>
  </si>
  <si>
    <t>Biology, Ecology and Organismal Biology</t>
  </si>
  <si>
    <t>Post-Baccalaureate</t>
  </si>
  <si>
    <t>History-Political Science</t>
  </si>
  <si>
    <t>Biology, Ecology</t>
  </si>
  <si>
    <t>Geography/Art</t>
  </si>
  <si>
    <t>Carsley</t>
  </si>
  <si>
    <t>Ferranti</t>
  </si>
  <si>
    <t>Jenkins</t>
  </si>
  <si>
    <t>Schahczenski</t>
  </si>
  <si>
    <t>Clara</t>
  </si>
  <si>
    <t>clara.schahczenski@umontana.edu</t>
  </si>
  <si>
    <t>Wing</t>
  </si>
  <si>
    <t>Tyler</t>
  </si>
  <si>
    <t>tyler.wing@umontana.edu</t>
  </si>
  <si>
    <t>Kawahara</t>
  </si>
  <si>
    <t>Haruka</t>
  </si>
  <si>
    <t>haruka.kawahara@umontana.edu</t>
  </si>
  <si>
    <t>Stokes</t>
  </si>
  <si>
    <t>amy1.stokes@umontana.edu</t>
  </si>
  <si>
    <t>Leyshon</t>
  </si>
  <si>
    <t>Sioned</t>
  </si>
  <si>
    <t>sioned.leyshon@umontana.edu</t>
  </si>
  <si>
    <t>Solution 1</t>
  </si>
  <si>
    <t>Solution 2</t>
  </si>
  <si>
    <t>Solution 3</t>
  </si>
  <si>
    <t>Geothermal</t>
  </si>
  <si>
    <t>Water(?)</t>
  </si>
  <si>
    <t>"Simple Living"</t>
  </si>
  <si>
    <t>Cellulosic Ethanol</t>
  </si>
  <si>
    <t>Green architecture</t>
  </si>
  <si>
    <t>"Smart Growth"</t>
  </si>
  <si>
    <t>Water</t>
  </si>
  <si>
    <t>Land-based reservoirs for saline water</t>
  </si>
  <si>
    <t>whatever</t>
  </si>
  <si>
    <t>Biofuels</t>
  </si>
  <si>
    <t>Carbon Sequestration</t>
  </si>
  <si>
    <t>Green Architecture</t>
  </si>
  <si>
    <t>Emissions Cap and Trade</t>
  </si>
  <si>
    <t>Other</t>
  </si>
  <si>
    <t>anything water</t>
  </si>
  <si>
    <t>Landfill gas recovery</t>
  </si>
  <si>
    <t>Carbon Sequestration (forests)</t>
  </si>
  <si>
    <t>automobile fuel economy</t>
  </si>
  <si>
    <t>Biofuels (esp. Biodiesel)</t>
  </si>
  <si>
    <t>Wind (large-scale)</t>
  </si>
  <si>
    <t>Changing Transport Patterns (Smart Growth)</t>
  </si>
  <si>
    <t>Increased efficiency</t>
  </si>
  <si>
    <t>Simple Living</t>
  </si>
  <si>
    <t>Smart Growth</t>
  </si>
  <si>
    <t>Wind</t>
  </si>
  <si>
    <t>Alternative Transportation</t>
  </si>
  <si>
    <t>10/11</t>
  </si>
  <si>
    <t>Emissions: Cap &amp; Trade, National and International</t>
  </si>
  <si>
    <t>Carbon Tax</t>
  </si>
  <si>
    <t>Wind Energy: Large Scale</t>
  </si>
  <si>
    <t>same group as Andrea Manes</t>
  </si>
  <si>
    <t>Increased Efficiency</t>
  </si>
  <si>
    <t>Changing transportation patterns</t>
  </si>
  <si>
    <t>Active Solar</t>
  </si>
  <si>
    <t>passive solar</t>
  </si>
  <si>
    <t>geologic sequestering of CO2</t>
  </si>
  <si>
    <t>Alternative Energy: wind, water</t>
  </si>
  <si>
    <t>Forest Sequestration</t>
  </si>
  <si>
    <t>Water (tidal and/or wave)</t>
  </si>
  <si>
    <t>Solar Thermal</t>
  </si>
  <si>
    <t>Photovoltaics</t>
  </si>
  <si>
    <t>Water-based solutions</t>
  </si>
  <si>
    <t>Changing Transport Practices</t>
  </si>
  <si>
    <t>Wind Farming</t>
  </si>
  <si>
    <t>Water - Run of the river, Hydroelectric</t>
  </si>
  <si>
    <t>On-site power generation</t>
  </si>
  <si>
    <t>weatherization</t>
  </si>
  <si>
    <t>hyrogen powered power plants</t>
  </si>
  <si>
    <t>Carbon sequestration</t>
  </si>
  <si>
    <t>21/22</t>
  </si>
  <si>
    <t>Water - waves</t>
  </si>
  <si>
    <t>water-tidal</t>
  </si>
  <si>
    <t>water-run of the river</t>
  </si>
  <si>
    <t>same group as Nicholas Parry</t>
  </si>
  <si>
    <t>same group as Tyler Wing</t>
  </si>
  <si>
    <t>Geoengineering</t>
  </si>
  <si>
    <t>jacob.allington@umontana.edu</t>
  </si>
  <si>
    <t>anything else</t>
  </si>
  <si>
    <t>Clean coal</t>
  </si>
  <si>
    <t>carbon sequestration</t>
  </si>
  <si>
    <t>solar-active</t>
  </si>
  <si>
    <t>Floating cloud machines</t>
  </si>
  <si>
    <t>hyrogen-fueled automobiles</t>
  </si>
  <si>
    <t>solar shields</t>
  </si>
  <si>
    <t>Simple living</t>
  </si>
  <si>
    <t>solar-passive</t>
  </si>
  <si>
    <t>29/30</t>
  </si>
  <si>
    <t>Wave</t>
  </si>
  <si>
    <t>Solar - Photovoltaic</t>
  </si>
  <si>
    <t>same group as Kai Kruse</t>
  </si>
  <si>
    <t>Same group as Loren Guerin</t>
  </si>
  <si>
    <t>wind farms</t>
  </si>
  <si>
    <t>hydroelectricity</t>
  </si>
  <si>
    <t>Skaggs</t>
  </si>
  <si>
    <t>Daniel</t>
  </si>
  <si>
    <t>ds12982@grizmail.unt.edu</t>
  </si>
  <si>
    <t>Bottled water Product Stream</t>
  </si>
  <si>
    <t>Going off-grid or simple living</t>
  </si>
  <si>
    <t>Green Agriculture</t>
  </si>
  <si>
    <t>Automobile fuel economy</t>
  </si>
  <si>
    <t>biofuels</t>
  </si>
  <si>
    <t>Emissions cap &amp; Trade</t>
  </si>
  <si>
    <t>Emissions: Cap &amp; Trade, International</t>
  </si>
  <si>
    <t>Solar-passive (heating/cooling)</t>
  </si>
  <si>
    <t>going off grid / net metering</t>
  </si>
  <si>
    <t>Solar - passive</t>
  </si>
  <si>
    <t>32/33/34/35/36</t>
  </si>
  <si>
    <t>wind</t>
  </si>
  <si>
    <t>Alternative Transportation Patterns</t>
  </si>
  <si>
    <t>Responder (last was 51)</t>
  </si>
  <si>
    <t>Automobile Fuel Options</t>
  </si>
  <si>
    <t>Carbon Sequestration, Wood biomass</t>
  </si>
  <si>
    <t>Water-Tidal</t>
  </si>
  <si>
    <t>Biofuels (Fuel Econonmy)</t>
  </si>
  <si>
    <t>Biofuels, Cellulosic Ethanol</t>
  </si>
  <si>
    <t>Bottled Water Product Stream</t>
  </si>
  <si>
    <t>Perry</t>
  </si>
  <si>
    <t>reed.perry@umontana.edu</t>
  </si>
  <si>
    <t>assigned by FA</t>
  </si>
  <si>
    <t>Response #</t>
  </si>
  <si>
    <t>Final Solution</t>
  </si>
  <si>
    <t>Project</t>
  </si>
  <si>
    <t>Final</t>
  </si>
  <si>
    <t>David (Mathew)</t>
  </si>
  <si>
    <t>amy.stokes@umontana.edu</t>
  </si>
  <si>
    <t>Group (5)</t>
  </si>
  <si>
    <t>Tyler (August)</t>
  </si>
  <si>
    <t>GRADE</t>
  </si>
  <si>
    <t>Final Grade</t>
  </si>
  <si>
    <t>A</t>
  </si>
  <si>
    <t>B</t>
  </si>
  <si>
    <t>C</t>
  </si>
  <si>
    <t>D</t>
  </si>
  <si>
    <t>F</t>
  </si>
  <si>
    <t>I</t>
  </si>
  <si>
    <t>D+</t>
  </si>
  <si>
    <t>D-</t>
  </si>
  <si>
    <t>C-</t>
  </si>
  <si>
    <t>C+</t>
  </si>
  <si>
    <t>B-</t>
  </si>
  <si>
    <t>B+</t>
  </si>
  <si>
    <t>A-</t>
  </si>
  <si>
    <t>I (D)</t>
  </si>
  <si>
    <t>Letter Grade</t>
  </si>
  <si>
    <t>GEOS 295-02B (CRN 74986)</t>
  </si>
  <si>
    <t>EVST 295-01B (CRN74800)</t>
  </si>
  <si>
    <t>GEOG 295-01B (CRN 74799)</t>
  </si>
  <si>
    <t>FOR 205-80B (CRN 74798)</t>
  </si>
  <si>
    <t>Interest in Minor?</t>
  </si>
  <si>
    <t>Yes</t>
  </si>
  <si>
    <t>Eliza</t>
  </si>
  <si>
    <t>Pre-Medical (Honors)</t>
  </si>
  <si>
    <t>Fr</t>
  </si>
  <si>
    <t>eliza.allison@umontana.edu</t>
  </si>
  <si>
    <t>Email (personal)</t>
  </si>
  <si>
    <t>E-mail (UM)</t>
  </si>
  <si>
    <t>skelly515@hotmail.com</t>
  </si>
  <si>
    <t>In GEO 108?</t>
  </si>
  <si>
    <t>No</t>
  </si>
  <si>
    <t>Axelrod</t>
  </si>
  <si>
    <t>Erin</t>
  </si>
  <si>
    <t>EVST (Honors)</t>
  </si>
  <si>
    <t>erinla12@comcast.net</t>
  </si>
  <si>
    <t>erin.axelrod@umontana.edu</t>
  </si>
  <si>
    <t>b_ballstar66@yahoo.com</t>
  </si>
  <si>
    <t>So</t>
  </si>
  <si>
    <t>Bunce</t>
  </si>
  <si>
    <t>Amanda</t>
  </si>
  <si>
    <t>Pre-Psychology</t>
  </si>
  <si>
    <t>kayster90@hotmail.com</t>
  </si>
  <si>
    <t>amanda.bunce@umontana.edu</t>
  </si>
  <si>
    <t>peter.burns@umontana.edu</t>
  </si>
  <si>
    <t>BURNSBALLER11@HOTMAIL.COM</t>
  </si>
  <si>
    <t>Burns</t>
  </si>
  <si>
    <t>Physics (Honors, Presidential)</t>
  </si>
  <si>
    <t>NO</t>
  </si>
  <si>
    <t>Acbutter@unca.edu</t>
  </si>
  <si>
    <t>andrew.butterworth@umontana.edu</t>
  </si>
  <si>
    <t>EVST</t>
  </si>
  <si>
    <t>Butterworth</t>
  </si>
  <si>
    <t>Caball</t>
  </si>
  <si>
    <t>Bethany</t>
  </si>
  <si>
    <t>Anthropology, Pre-nursing</t>
  </si>
  <si>
    <t>Jr</t>
  </si>
  <si>
    <t>bethany.caball@umontana.edu</t>
  </si>
  <si>
    <t>bethany.caball@gmail.com</t>
  </si>
  <si>
    <t>Chandler</t>
  </si>
  <si>
    <t>Alexander</t>
  </si>
  <si>
    <t>Business Admin (Honors)</t>
  </si>
  <si>
    <t>alexander.chandler@umontana.edu</t>
  </si>
  <si>
    <t>ALEX4ACES@MSN.COM</t>
  </si>
  <si>
    <t>Clark</t>
  </si>
  <si>
    <t>Beryl</t>
  </si>
  <si>
    <t>Pre-Psychology (Honors)</t>
  </si>
  <si>
    <t>beryl.clark@umontana.edu</t>
  </si>
  <si>
    <t>BERYL.CLARK@GMAIL.COM</t>
  </si>
  <si>
    <t>Charles</t>
  </si>
  <si>
    <t>charles1.clark@umontana.edu</t>
  </si>
  <si>
    <t>ClarkUM@yahoo.com</t>
  </si>
  <si>
    <t>Coburn</t>
  </si>
  <si>
    <t>jacob.coburn@umontana.edu</t>
  </si>
  <si>
    <t>WEATHER7FANTASY@YAHOO.COM</t>
  </si>
  <si>
    <t>rebecca1.cooper@umontana.edu</t>
  </si>
  <si>
    <t>BTURTLEE@AOL.COM</t>
  </si>
  <si>
    <t>Cooper</t>
  </si>
  <si>
    <t>Rebecca</t>
  </si>
  <si>
    <t>lauren.depaul@umontana.edu</t>
  </si>
  <si>
    <t>cadepaul@comcast.net</t>
  </si>
  <si>
    <t>RSCN</t>
  </si>
  <si>
    <t>RSCN (Honors)</t>
  </si>
  <si>
    <t>DePaul</t>
  </si>
  <si>
    <t>sperry.desrosier@umontana.edu</t>
  </si>
  <si>
    <t>sperryberry@hotmail.com</t>
  </si>
  <si>
    <t>Desrosier</t>
  </si>
  <si>
    <t>Sperry</t>
  </si>
  <si>
    <t>erik.elison@umontana.edu</t>
  </si>
  <si>
    <t>erik_elison@msn.com</t>
  </si>
  <si>
    <t>Elison</t>
  </si>
  <si>
    <t>Erik</t>
  </si>
  <si>
    <t>Catelyn</t>
  </si>
  <si>
    <t>Epperson</t>
  </si>
  <si>
    <t>Management</t>
  </si>
  <si>
    <t>catelyn.epperson@umontana.edu</t>
  </si>
  <si>
    <t>CATELYN2007@YAHOO.COM</t>
  </si>
  <si>
    <t>Funk</t>
  </si>
  <si>
    <t>Patrick</t>
  </si>
  <si>
    <t>RSCN (Honors, Pres. Leadership)</t>
  </si>
  <si>
    <t>patrick.funk@umontana.edu</t>
  </si>
  <si>
    <t>pfunkafide@gmail.com</t>
  </si>
  <si>
    <t>George</t>
  </si>
  <si>
    <t>Biology (Honors, Pres. Leadership)</t>
  </si>
  <si>
    <t>david.george@hotmail.com</t>
  </si>
  <si>
    <t>david.george@umontana.edu</t>
  </si>
  <si>
    <t>Hassett</t>
  </si>
  <si>
    <t>Liam</t>
  </si>
  <si>
    <t>Forestry</t>
  </si>
  <si>
    <t>liam.hassett@umontana.edu</t>
  </si>
  <si>
    <t>LIAMJAMESAIDAN@YAHOO.COM</t>
  </si>
  <si>
    <t>michelle.henshaw@umontana.edu</t>
  </si>
  <si>
    <t>MH429@HOTMAIL.COM</t>
  </si>
  <si>
    <t>Henshaw</t>
  </si>
  <si>
    <t>Hopkins</t>
  </si>
  <si>
    <t>Taylor</t>
  </si>
  <si>
    <t>taylor.hopkins@umontana.edu</t>
  </si>
  <si>
    <t>taylor@bigsky.net</t>
  </si>
  <si>
    <t>Forestry (Honors)</t>
  </si>
  <si>
    <t>Hudson</t>
  </si>
  <si>
    <t>James</t>
  </si>
  <si>
    <t>Wildlife Biology (Honors)</t>
  </si>
  <si>
    <t>james.hudson@umontana.edu</t>
  </si>
  <si>
    <t>JAMESHUDSON@ZOOMTOWN.COM</t>
  </si>
  <si>
    <t>Jawad</t>
  </si>
  <si>
    <t>Abdul</t>
  </si>
  <si>
    <t>Sr</t>
  </si>
  <si>
    <t>abdul.jawad@umontana.edu</t>
  </si>
  <si>
    <t>saboor.safi@gmail.com</t>
  </si>
  <si>
    <t>Jokisch</t>
  </si>
  <si>
    <t>Aleta</t>
  </si>
  <si>
    <t>Health and Human Performance</t>
  </si>
  <si>
    <t>aleta.jokisch@umontana.edu</t>
  </si>
  <si>
    <t>aejokisch@aol.com</t>
  </si>
  <si>
    <t>Kelly</t>
  </si>
  <si>
    <t>Kathryn</t>
  </si>
  <si>
    <t>Philosophy</t>
  </si>
  <si>
    <t>kathryn.kelly@umontana.edu</t>
  </si>
  <si>
    <t>KMK486@aol.com</t>
  </si>
  <si>
    <t>Kornfield</t>
  </si>
  <si>
    <t>Business Admin</t>
  </si>
  <si>
    <t>michael.kornfield@umontana.edu</t>
  </si>
  <si>
    <t>michael_kornfield@yahoo.com</t>
  </si>
  <si>
    <t>Lazenby</t>
  </si>
  <si>
    <t>Cory</t>
  </si>
  <si>
    <t>cory.lazenby@umontana.edu</t>
  </si>
  <si>
    <t>Meyers</t>
  </si>
  <si>
    <t>Pre-med (Honors)</t>
  </si>
  <si>
    <t>ashley.meyers@umontana.edu</t>
  </si>
  <si>
    <t>ashley_meyers07@hotmail.com</t>
  </si>
  <si>
    <t>Kirsten</t>
  </si>
  <si>
    <t>kirsten.nelson@umontana.edu</t>
  </si>
  <si>
    <t>vball_lili10@yahoo.com</t>
  </si>
  <si>
    <t>Nelson</t>
  </si>
  <si>
    <t>Nicely</t>
  </si>
  <si>
    <t>christopher.nicely@umontana.edu</t>
  </si>
  <si>
    <t>chnicely@yahoo.com</t>
  </si>
  <si>
    <t>Oertli</t>
  </si>
  <si>
    <t>robert.oertli@umontana.edu</t>
  </si>
  <si>
    <t>tanner_oertli@hotmail.com</t>
  </si>
  <si>
    <t>Biology - teaching</t>
  </si>
  <si>
    <t>Oldfield</t>
  </si>
  <si>
    <t>Julie</t>
  </si>
  <si>
    <t>julie.oldfield@umontana.edu</t>
  </si>
  <si>
    <t>JULIE.OLDFIELD@COMCAST.NET</t>
  </si>
  <si>
    <t>Seitz</t>
  </si>
  <si>
    <t>Tucker</t>
  </si>
  <si>
    <t xml:space="preserve">Wildlife Biology </t>
  </si>
  <si>
    <t>tucker.seitz@umontana.edu</t>
  </si>
  <si>
    <t>dhunter1414@msn.com</t>
  </si>
  <si>
    <t>david.wilbert@umontana.edu</t>
  </si>
  <si>
    <t>DAVID.WILBERT@COMCAST.NET</t>
  </si>
  <si>
    <t>Wilbert</t>
  </si>
  <si>
    <t>tiffany.zal@umontana.edu</t>
  </si>
  <si>
    <t>TIFFANYZAL@GMAIL.COM</t>
  </si>
  <si>
    <t>Zal</t>
  </si>
  <si>
    <t>Tiffany</t>
  </si>
  <si>
    <t>Undeclared (Honors)</t>
  </si>
  <si>
    <t>Michelle</t>
  </si>
  <si>
    <t>yes</t>
  </si>
  <si>
    <t>Larson</t>
  </si>
  <si>
    <t>eric.larson@umontana.edu</t>
  </si>
  <si>
    <t>rere@in-tch.com</t>
  </si>
  <si>
    <t>ashley.tombelaine@umontana.edu</t>
  </si>
  <si>
    <t>a.tombelaine@verizon.net</t>
  </si>
  <si>
    <t>Tombelaine</t>
  </si>
  <si>
    <t>Biology</t>
  </si>
  <si>
    <t>Climate Change: Science and Society,  CCC 203</t>
  </si>
  <si>
    <t>in FIG?</t>
  </si>
  <si>
    <t xml:space="preserve">Interest </t>
  </si>
  <si>
    <t>in Minor?</t>
  </si>
  <si>
    <t>Kolbeck</t>
  </si>
  <si>
    <t>Kellen</t>
  </si>
  <si>
    <t>kellen.kolbeck@umontana.edu</t>
  </si>
  <si>
    <t>kellenkolbeck@mon.com</t>
  </si>
  <si>
    <t>Herbert</t>
  </si>
  <si>
    <t>Lisicki</t>
  </si>
  <si>
    <t>Jonathan</t>
  </si>
  <si>
    <t>Jonathan.Lisicki@umontana.edu</t>
  </si>
  <si>
    <t>JonLisicki@gmail.com</t>
  </si>
  <si>
    <t>R.Tanner</t>
  </si>
  <si>
    <t>Robert.oertli@umontana.edu</t>
  </si>
  <si>
    <t>Schafer</t>
  </si>
  <si>
    <t>Hanson</t>
  </si>
  <si>
    <t>Kyle</t>
  </si>
  <si>
    <t>Floyd</t>
  </si>
  <si>
    <t>Murri</t>
  </si>
  <si>
    <t>Jessica</t>
  </si>
  <si>
    <t>LaFortune</t>
  </si>
  <si>
    <t>Emerald</t>
  </si>
  <si>
    <t>Kelleher</t>
  </si>
  <si>
    <t>Brendan</t>
  </si>
  <si>
    <t>Overturf</t>
  </si>
  <si>
    <t>Janyssa</t>
  </si>
  <si>
    <t>Brown</t>
  </si>
  <si>
    <t>Cox</t>
  </si>
  <si>
    <t>Seth</t>
  </si>
  <si>
    <t>Okoree</t>
  </si>
  <si>
    <t>Seymour</t>
  </si>
  <si>
    <t>Carter</t>
  </si>
  <si>
    <t>Sims</t>
  </si>
  <si>
    <t>Mcdonough</t>
  </si>
  <si>
    <t>Kelsey</t>
  </si>
  <si>
    <t>Koniges</t>
  </si>
  <si>
    <t>Greg</t>
  </si>
  <si>
    <t>Wren</t>
  </si>
  <si>
    <t>Alison</t>
  </si>
  <si>
    <t>Anderson</t>
  </si>
  <si>
    <t>Sara</t>
  </si>
  <si>
    <t>Ahl</t>
  </si>
  <si>
    <t>Crawford</t>
  </si>
  <si>
    <t>Abigail</t>
  </si>
  <si>
    <t>Khumalo</t>
  </si>
  <si>
    <t>Kreidel</t>
  </si>
  <si>
    <t>Eric</t>
  </si>
  <si>
    <t>Post-Peyralans</t>
  </si>
  <si>
    <t>SanMiquel</t>
  </si>
  <si>
    <t>gened</t>
  </si>
  <si>
    <t>fresh</t>
  </si>
  <si>
    <t>maybe</t>
  </si>
  <si>
    <t>Evst</t>
  </si>
  <si>
    <t>anth/NAS</t>
  </si>
  <si>
    <t>Soph</t>
  </si>
  <si>
    <t>Psych</t>
  </si>
  <si>
    <t>Physics</t>
  </si>
  <si>
    <t>Business</t>
  </si>
  <si>
    <t>Geog</t>
  </si>
  <si>
    <t>no</t>
  </si>
  <si>
    <t>Geos</t>
  </si>
  <si>
    <t>sen</t>
  </si>
  <si>
    <t>res conservation</t>
  </si>
  <si>
    <t>Env. Stud.</t>
  </si>
  <si>
    <t>management</t>
  </si>
  <si>
    <t>Spanish</t>
  </si>
  <si>
    <t>W bio</t>
  </si>
  <si>
    <t>-</t>
  </si>
  <si>
    <t>Rec. Cen</t>
  </si>
  <si>
    <t>snr</t>
  </si>
  <si>
    <t>bio</t>
  </si>
  <si>
    <t>senior</t>
  </si>
  <si>
    <t>enrolled</t>
  </si>
  <si>
    <t>business</t>
  </si>
  <si>
    <t>general</t>
  </si>
  <si>
    <t>undeclared</t>
  </si>
  <si>
    <t>evst</t>
  </si>
  <si>
    <t>wildlife bio</t>
  </si>
  <si>
    <t>climate ch.</t>
  </si>
  <si>
    <t>spanish</t>
  </si>
  <si>
    <t>Gphy/GIS</t>
  </si>
  <si>
    <t>journalism</t>
  </si>
  <si>
    <t>creative writing</t>
  </si>
  <si>
    <t>international deveolopement</t>
  </si>
  <si>
    <t>wilderness &amp; civ</t>
  </si>
  <si>
    <t>psyx</t>
  </si>
  <si>
    <t>soph</t>
  </si>
  <si>
    <t>forestry</t>
  </si>
  <si>
    <t>biology</t>
  </si>
  <si>
    <t>intrest</t>
  </si>
  <si>
    <t>res.con</t>
  </si>
  <si>
    <t>Beil</t>
  </si>
  <si>
    <t>Mike</t>
  </si>
  <si>
    <t>Mason</t>
  </si>
  <si>
    <t>Colleron</t>
  </si>
  <si>
    <t>Rowe</t>
  </si>
  <si>
    <t>Hamburg</t>
  </si>
  <si>
    <t>Nathan</t>
  </si>
  <si>
    <t>Gold</t>
  </si>
  <si>
    <t>Total days Attended</t>
  </si>
  <si>
    <t>Percentage of Total Days</t>
  </si>
  <si>
    <t>Attendance (5 pts)</t>
  </si>
  <si>
    <t>Gerri</t>
  </si>
  <si>
    <t>Extra (5 pts)</t>
  </si>
  <si>
    <t>Exam 1(25 pts)</t>
  </si>
  <si>
    <t>Midterm1(total)</t>
  </si>
  <si>
    <t>Dissapearing Glaciers in the Alps</t>
  </si>
  <si>
    <t>Timeline discussing U.S. Climate Change policy</t>
  </si>
  <si>
    <t>Countries positions on Climate Change going in COP-15</t>
  </si>
  <si>
    <t>General Circulation</t>
  </si>
  <si>
    <t>Hydrogen Production</t>
  </si>
  <si>
    <t>Impact of Climate Change on ski industry</t>
  </si>
  <si>
    <t>Fire in Rocky Mountains</t>
  </si>
  <si>
    <t>Kyoto Protocol Timeline</t>
  </si>
  <si>
    <t>BBC World</t>
  </si>
  <si>
    <t>UNFCC</t>
  </si>
  <si>
    <t>Climate Change in Montana in the last 20,000 years</t>
  </si>
  <si>
    <t>Sea level rise in Bangladesh</t>
  </si>
  <si>
    <t>Effects on oceans(coral reefs, etc.)</t>
  </si>
  <si>
    <t>Effects on Inupiac tribe</t>
  </si>
  <si>
    <t>Missoulian</t>
  </si>
  <si>
    <t>Possible Climate Change Scenarios in Montana</t>
  </si>
  <si>
    <t>Vitrification of Nuclear waste</t>
  </si>
  <si>
    <t>Energy audit for an average college student</t>
  </si>
  <si>
    <t>Last name</t>
  </si>
  <si>
    <t>First name</t>
  </si>
  <si>
    <t>Group</t>
  </si>
  <si>
    <t>Contributors Page(2 pts)</t>
  </si>
  <si>
    <t>Foxnews</t>
  </si>
  <si>
    <t>RELF</t>
  </si>
  <si>
    <t>What Montana's Governor Schweitzer is doing about Climage Change</t>
  </si>
  <si>
    <t>Rough Draft(5)</t>
  </si>
  <si>
    <t>Exam 2 Raw</t>
  </si>
  <si>
    <t>Exam 2(25 pts)</t>
  </si>
  <si>
    <t>What a college student can do to combat climate</t>
  </si>
  <si>
    <t>The Greenbelt Movement</t>
  </si>
  <si>
    <t>Organization opposed to climate change</t>
  </si>
  <si>
    <t>odc ass.</t>
  </si>
  <si>
    <t>ODC ass. total</t>
  </si>
  <si>
    <t>surveys(3)</t>
  </si>
</sst>
</file>

<file path=xl/styles.xml><?xml version="1.0" encoding="utf-8"?>
<styleSheet xmlns="http://schemas.openxmlformats.org/spreadsheetml/2006/main">
  <numFmts count="1">
    <numFmt numFmtId="164" formatCode="0.0"/>
  </numFmts>
  <fonts count="1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trike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9.9"/>
      <color rgb="FF000000"/>
      <name val="Verdana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u/>
      <sz val="10"/>
      <color theme="10"/>
      <name val="Calibri"/>
      <family val="2"/>
      <scheme val="minor"/>
    </font>
    <font>
      <sz val="10"/>
      <color theme="1"/>
      <name val="Arial Unicode MS"/>
      <family val="2"/>
    </font>
  </fonts>
  <fills count="1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1" tint="0.34998626667073579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/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thick">
        <color auto="1"/>
      </left>
      <right style="thin">
        <color indexed="64"/>
      </right>
      <top/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indexed="64"/>
      </right>
      <top style="thick">
        <color indexed="64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ck">
        <color indexed="64"/>
      </right>
      <top style="thick">
        <color auto="1"/>
      </top>
      <bottom style="thick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ck">
        <color auto="1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138">
    <xf numFmtId="0" fontId="0" fillId="0" borderId="0" xfId="0"/>
    <xf numFmtId="0" fontId="1" fillId="0" borderId="0" xfId="0" applyFont="1"/>
    <xf numFmtId="0" fontId="0" fillId="0" borderId="0" xfId="0" applyNumberFormat="1"/>
    <xf numFmtId="0" fontId="1" fillId="0" borderId="0" xfId="0" applyFont="1" applyFill="1"/>
    <xf numFmtId="0" fontId="0" fillId="0" borderId="0" xfId="0" applyFill="1"/>
    <xf numFmtId="0" fontId="0" fillId="0" borderId="0" xfId="0" applyNumberFormat="1" applyFill="1"/>
    <xf numFmtId="0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quotePrefix="1" applyFill="1" applyAlignment="1">
      <alignment horizontal="center"/>
    </xf>
    <xf numFmtId="0" fontId="0" fillId="2" borderId="0" xfId="0" applyFill="1"/>
    <xf numFmtId="0" fontId="0" fillId="2" borderId="0" xfId="0" applyNumberFormat="1" applyFill="1"/>
    <xf numFmtId="0" fontId="0" fillId="2" borderId="0" xfId="0" applyNumberFormat="1" applyFill="1" applyAlignment="1">
      <alignment horizontal="center"/>
    </xf>
    <xf numFmtId="0" fontId="2" fillId="0" borderId="0" xfId="0" applyFont="1" applyFill="1"/>
    <xf numFmtId="0" fontId="2" fillId="0" borderId="0" xfId="0" quotePrefix="1" applyFont="1" applyFill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 wrapText="1"/>
    </xf>
    <xf numFmtId="0" fontId="0" fillId="3" borderId="1" xfId="0" applyFill="1" applyBorder="1"/>
    <xf numFmtId="0" fontId="0" fillId="3" borderId="1" xfId="0" applyNumberFormat="1" applyFill="1" applyBorder="1"/>
    <xf numFmtId="0" fontId="0" fillId="3" borderId="1" xfId="0" applyNumberFormat="1" applyFill="1" applyBorder="1" applyAlignment="1">
      <alignment horizontal="center"/>
    </xf>
    <xf numFmtId="0" fontId="0" fillId="3" borderId="3" xfId="0" applyNumberFormat="1" applyFill="1" applyBorder="1"/>
    <xf numFmtId="0" fontId="0" fillId="4" borderId="1" xfId="0" applyFill="1" applyBorder="1"/>
    <xf numFmtId="0" fontId="0" fillId="4" borderId="1" xfId="0" applyNumberFormat="1" applyFill="1" applyBorder="1"/>
    <xf numFmtId="0" fontId="0" fillId="4" borderId="1" xfId="0" applyNumberForma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5" borderId="1" xfId="0" applyFill="1" applyBorder="1"/>
    <xf numFmtId="0" fontId="0" fillId="5" borderId="1" xfId="0" applyNumberFormat="1" applyFill="1" applyBorder="1"/>
    <xf numFmtId="0" fontId="0" fillId="5" borderId="1" xfId="0" applyNumberFormat="1" applyFill="1" applyBorder="1" applyAlignment="1">
      <alignment horizontal="center"/>
    </xf>
    <xf numFmtId="0" fontId="0" fillId="6" borderId="1" xfId="0" applyFill="1" applyBorder="1"/>
    <xf numFmtId="0" fontId="0" fillId="6" borderId="1" xfId="0" applyNumberFormat="1" applyFill="1" applyBorder="1"/>
    <xf numFmtId="0" fontId="0" fillId="6" borderId="1" xfId="0" applyNumberFormat="1" applyFill="1" applyBorder="1" applyAlignment="1">
      <alignment horizontal="center"/>
    </xf>
    <xf numFmtId="0" fontId="0" fillId="7" borderId="1" xfId="0" applyFill="1" applyBorder="1"/>
    <xf numFmtId="0" fontId="0" fillId="7" borderId="1" xfId="0" applyNumberFormat="1" applyFill="1" applyBorder="1"/>
    <xf numFmtId="0" fontId="0" fillId="7" borderId="1" xfId="0" applyNumberFormat="1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0" fillId="8" borderId="1" xfId="0" applyFill="1" applyBorder="1"/>
    <xf numFmtId="0" fontId="0" fillId="8" borderId="1" xfId="0" applyNumberFormat="1" applyFill="1" applyBorder="1"/>
    <xf numFmtId="0" fontId="0" fillId="8" borderId="1" xfId="0" applyNumberFormat="1" applyFill="1" applyBorder="1" applyAlignment="1">
      <alignment horizontal="center"/>
    </xf>
    <xf numFmtId="0" fontId="0" fillId="8" borderId="1" xfId="0" quotePrefix="1" applyFill="1" applyBorder="1" applyAlignment="1">
      <alignment horizontal="center"/>
    </xf>
    <xf numFmtId="0" fontId="0" fillId="9" borderId="1" xfId="0" applyFill="1" applyBorder="1"/>
    <xf numFmtId="0" fontId="0" fillId="9" borderId="1" xfId="0" applyNumberFormat="1" applyFill="1" applyBorder="1"/>
    <xf numFmtId="0" fontId="0" fillId="9" borderId="1" xfId="0" applyNumberFormat="1" applyFill="1" applyBorder="1" applyAlignment="1">
      <alignment horizontal="center"/>
    </xf>
    <xf numFmtId="0" fontId="0" fillId="9" borderId="1" xfId="0" applyFill="1" applyBorder="1" applyAlignment="1">
      <alignment horizontal="center"/>
    </xf>
    <xf numFmtId="0" fontId="0" fillId="10" borderId="1" xfId="0" applyFill="1" applyBorder="1"/>
    <xf numFmtId="0" fontId="0" fillId="10" borderId="1" xfId="0" applyNumberFormat="1" applyFill="1" applyBorder="1"/>
    <xf numFmtId="0" fontId="0" fillId="10" borderId="1" xfId="0" applyNumberFormat="1" applyFill="1" applyBorder="1" applyAlignment="1">
      <alignment horizontal="center"/>
    </xf>
    <xf numFmtId="0" fontId="0" fillId="11" borderId="1" xfId="0" applyFill="1" applyBorder="1"/>
    <xf numFmtId="0" fontId="0" fillId="11" borderId="1" xfId="0" applyNumberFormat="1" applyFill="1" applyBorder="1"/>
    <xf numFmtId="0" fontId="0" fillId="11" borderId="1" xfId="0" applyFill="1" applyBorder="1" applyAlignment="1">
      <alignment horizontal="center"/>
    </xf>
    <xf numFmtId="0" fontId="0" fillId="11" borderId="1" xfId="0" applyNumberFormat="1" applyFill="1" applyBorder="1" applyAlignment="1">
      <alignment horizontal="center"/>
    </xf>
    <xf numFmtId="0" fontId="0" fillId="12" borderId="1" xfId="0" applyFill="1" applyBorder="1"/>
    <xf numFmtId="0" fontId="0" fillId="12" borderId="1" xfId="0" applyNumberFormat="1" applyFill="1" applyBorder="1"/>
    <xf numFmtId="0" fontId="0" fillId="12" borderId="1" xfId="0" applyNumberFormat="1" applyFill="1" applyBorder="1" applyAlignment="1">
      <alignment horizontal="center"/>
    </xf>
    <xf numFmtId="0" fontId="0" fillId="12" borderId="1" xfId="0" applyFill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Fill="1"/>
    <xf numFmtId="0" fontId="4" fillId="0" borderId="0" xfId="1" applyFill="1" applyAlignment="1" applyProtection="1"/>
    <xf numFmtId="0" fontId="4" fillId="0" borderId="0" xfId="1" applyNumberFormat="1" applyFill="1" applyAlignment="1" applyProtection="1"/>
    <xf numFmtId="0" fontId="4" fillId="0" borderId="0" xfId="1" applyAlignment="1" applyProtection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2" xfId="0" applyBorder="1" applyAlignment="1">
      <alignment horizontal="center"/>
    </xf>
    <xf numFmtId="0" fontId="2" fillId="5" borderId="1" xfId="0" applyFont="1" applyFill="1" applyBorder="1"/>
    <xf numFmtId="0" fontId="2" fillId="5" borderId="1" xfId="0" applyNumberFormat="1" applyFont="1" applyFill="1" applyBorder="1"/>
    <xf numFmtId="0" fontId="2" fillId="5" borderId="1" xfId="0" applyNumberFormat="1" applyFont="1" applyFill="1" applyBorder="1" applyAlignment="1">
      <alignment horizontal="center"/>
    </xf>
    <xf numFmtId="0" fontId="5" fillId="0" borderId="0" xfId="0" applyFont="1" applyFill="1"/>
    <xf numFmtId="0" fontId="1" fillId="0" borderId="0" xfId="0" applyFont="1" applyAlignment="1">
      <alignment horizontal="center"/>
    </xf>
    <xf numFmtId="0" fontId="0" fillId="13" borderId="0" xfId="0" applyFill="1"/>
    <xf numFmtId="0" fontId="0" fillId="0" borderId="0" xfId="0" applyAlignment="1">
      <alignment horizontal="center" vertical="center"/>
    </xf>
    <xf numFmtId="164" fontId="0" fillId="0" borderId="0" xfId="0" applyNumberFormat="1" applyFill="1" applyAlignment="1">
      <alignment horizontal="center"/>
    </xf>
    <xf numFmtId="1" fontId="0" fillId="0" borderId="0" xfId="0" applyNumberFormat="1" applyFill="1" applyAlignment="1">
      <alignment horizontal="center"/>
    </xf>
    <xf numFmtId="0" fontId="6" fillId="0" borderId="0" xfId="0" applyFont="1" applyFill="1"/>
    <xf numFmtId="1" fontId="6" fillId="0" borderId="0" xfId="0" applyNumberFormat="1" applyFont="1" applyFill="1" applyAlignment="1">
      <alignment horizontal="center"/>
    </xf>
    <xf numFmtId="0" fontId="7" fillId="0" borderId="0" xfId="0" applyFont="1" applyFill="1"/>
    <xf numFmtId="0" fontId="1" fillId="7" borderId="0" xfId="0" applyFont="1" applyFill="1"/>
    <xf numFmtId="0" fontId="8" fillId="0" borderId="0" xfId="0" applyFont="1"/>
    <xf numFmtId="0" fontId="8" fillId="0" borderId="0" xfId="0" applyFont="1" applyFill="1"/>
    <xf numFmtId="0" fontId="9" fillId="0" borderId="0" xfId="0" applyFont="1"/>
    <xf numFmtId="0" fontId="10" fillId="0" borderId="0" xfId="0" applyFont="1"/>
    <xf numFmtId="0" fontId="9" fillId="0" borderId="0" xfId="0" applyFont="1" applyFill="1"/>
    <xf numFmtId="0" fontId="10" fillId="0" borderId="0" xfId="0" applyFont="1" applyFill="1"/>
    <xf numFmtId="0" fontId="11" fillId="0" borderId="0" xfId="0" applyFont="1"/>
    <xf numFmtId="0" fontId="12" fillId="0" borderId="0" xfId="1" applyFont="1" applyAlignment="1" applyProtection="1"/>
    <xf numFmtId="0" fontId="4" fillId="0" borderId="0" xfId="1" applyFill="1" applyBorder="1" applyAlignment="1" applyProtection="1"/>
    <xf numFmtId="0" fontId="10" fillId="0" borderId="1" xfId="0" applyFont="1" applyFill="1" applyBorder="1"/>
    <xf numFmtId="0" fontId="0" fillId="0" borderId="1" xfId="0" applyBorder="1"/>
    <xf numFmtId="0" fontId="10" fillId="0" borderId="4" xfId="0" applyFont="1" applyFill="1" applyBorder="1"/>
    <xf numFmtId="0" fontId="0" fillId="0" borderId="4" xfId="0" applyBorder="1"/>
    <xf numFmtId="0" fontId="9" fillId="0" borderId="5" xfId="0" applyFont="1" applyFill="1" applyBorder="1"/>
    <xf numFmtId="0" fontId="9" fillId="0" borderId="6" xfId="0" applyFont="1" applyFill="1" applyBorder="1"/>
    <xf numFmtId="16" fontId="0" fillId="0" borderId="6" xfId="0" applyNumberFormat="1" applyBorder="1"/>
    <xf numFmtId="0" fontId="0" fillId="0" borderId="7" xfId="0" applyBorder="1"/>
    <xf numFmtId="0" fontId="0" fillId="0" borderId="7" xfId="0" applyFill="1" applyBorder="1"/>
    <xf numFmtId="0" fontId="0" fillId="0" borderId="0" xfId="0" applyFill="1" applyBorder="1"/>
    <xf numFmtId="0" fontId="1" fillId="0" borderId="0" xfId="0" applyFont="1" applyAlignment="1">
      <alignment horizontal="center"/>
    </xf>
    <xf numFmtId="0" fontId="0" fillId="0" borderId="2" xfId="0" applyFill="1" applyBorder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8" xfId="0" applyBorder="1"/>
    <xf numFmtId="0" fontId="0" fillId="0" borderId="3" xfId="0" applyBorder="1"/>
    <xf numFmtId="0" fontId="0" fillId="0" borderId="17" xfId="0" applyBorder="1"/>
    <xf numFmtId="0" fontId="1" fillId="0" borderId="0" xfId="0" applyFont="1" applyAlignment="1">
      <alignment horizontal="center"/>
    </xf>
    <xf numFmtId="16" fontId="0" fillId="0" borderId="8" xfId="0" applyNumberFormat="1" applyBorder="1"/>
    <xf numFmtId="0" fontId="0" fillId="0" borderId="18" xfId="0" applyBorder="1"/>
    <xf numFmtId="0" fontId="10" fillId="0" borderId="10" xfId="0" applyFont="1" applyFill="1" applyBorder="1"/>
    <xf numFmtId="0" fontId="10" fillId="0" borderId="12" xfId="0" applyFont="1" applyFill="1" applyBorder="1"/>
    <xf numFmtId="0" fontId="10" fillId="0" borderId="14" xfId="0" applyFont="1" applyFill="1" applyBorder="1"/>
    <xf numFmtId="0" fontId="10" fillId="0" borderId="17" xfId="0" applyFont="1" applyFill="1" applyBorder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16" fontId="0" fillId="0" borderId="5" xfId="0" applyNumberFormat="1" applyBorder="1"/>
    <xf numFmtId="16" fontId="0" fillId="0" borderId="23" xfId="0" applyNumberFormat="1" applyBorder="1"/>
    <xf numFmtId="0" fontId="0" fillId="0" borderId="19" xfId="0" applyBorder="1"/>
    <xf numFmtId="0" fontId="0" fillId="0" borderId="20" xfId="0" applyBorder="1"/>
    <xf numFmtId="0" fontId="10" fillId="0" borderId="21" xfId="0" applyFont="1" applyFill="1" applyBorder="1"/>
    <xf numFmtId="0" fontId="10" fillId="0" borderId="22" xfId="0" applyFont="1" applyFill="1" applyBorder="1"/>
    <xf numFmtId="0" fontId="9" fillId="0" borderId="10" xfId="0" applyFont="1" applyFill="1" applyBorder="1"/>
    <xf numFmtId="0" fontId="9" fillId="0" borderId="1" xfId="0" applyFont="1" applyFill="1" applyBorder="1"/>
    <xf numFmtId="164" fontId="0" fillId="0" borderId="0" xfId="0" applyNumberFormat="1" applyAlignment="1">
      <alignment horizontal="center"/>
    </xf>
    <xf numFmtId="0" fontId="13" fillId="0" borderId="0" xfId="0" applyFont="1"/>
    <xf numFmtId="0" fontId="1" fillId="0" borderId="0" xfId="0" applyFont="1" applyAlignment="1">
      <alignment horizontal="center"/>
    </xf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13" fillId="0" borderId="3" xfId="0" applyFont="1" applyBorder="1" applyAlignment="1">
      <alignment horizontal="left"/>
    </xf>
    <xf numFmtId="0" fontId="13" fillId="0" borderId="24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1" fillId="7" borderId="0" xfId="0" applyFont="1" applyFill="1" applyAlignment="1">
      <alignment horizontal="left"/>
    </xf>
    <xf numFmtId="0" fontId="1" fillId="7" borderId="0" xfId="0" applyFont="1" applyFill="1" applyAlignment="1"/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Mid-term</a:t>
            </a:r>
            <a:r>
              <a:rPr lang="en-US" baseline="0"/>
              <a:t> 1 grades</a:t>
            </a:r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cat>
            <c:strRef>
              <c:f>Grades!$B$63:$B$67</c:f>
              <c:strCache>
                <c:ptCount val="5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F</c:v>
                </c:pt>
              </c:strCache>
            </c:strRef>
          </c:cat>
          <c:val>
            <c:numRef>
              <c:f>Grades!$C$63:$C$67</c:f>
              <c:numCache>
                <c:formatCode>General</c:formatCode>
                <c:ptCount val="5"/>
                <c:pt idx="0">
                  <c:v>23</c:v>
                </c:pt>
                <c:pt idx="1">
                  <c:v>17</c:v>
                </c:pt>
                <c:pt idx="2">
                  <c:v>8</c:v>
                </c:pt>
                <c:pt idx="3">
                  <c:v>4</c:v>
                </c:pt>
                <c:pt idx="4">
                  <c:v>5</c:v>
                </c:pt>
              </c:numCache>
            </c:numRef>
          </c:val>
        </c:ser>
        <c:axId val="76698368"/>
        <c:axId val="76699904"/>
      </c:barChart>
      <c:catAx>
        <c:axId val="76698368"/>
        <c:scaling>
          <c:orientation val="minMax"/>
        </c:scaling>
        <c:axPos val="b"/>
        <c:majorTickMark val="none"/>
        <c:tickLblPos val="nextTo"/>
        <c:crossAx val="76699904"/>
        <c:crosses val="autoZero"/>
        <c:auto val="1"/>
        <c:lblAlgn val="ctr"/>
        <c:lblOffset val="100"/>
      </c:catAx>
      <c:valAx>
        <c:axId val="76699904"/>
        <c:scaling>
          <c:orientation val="minMax"/>
        </c:scaling>
        <c:axPos val="l"/>
        <c:majorGridlines/>
        <c:numFmt formatCode="General" sourceLinked="1"/>
        <c:majorTickMark val="none"/>
        <c:tickLblPos val="nextTo"/>
        <c:crossAx val="76698368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4" l="0.70000000000000062" r="0.70000000000000062" t="0.750000000000004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Final</a:t>
            </a:r>
            <a:r>
              <a:rPr lang="en-US" baseline="0"/>
              <a:t> Grade</a:t>
            </a:r>
            <a:endParaRPr lang="en-US"/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cat>
            <c:strRef>
              <c:f>Grades!$O$63:$O$67</c:f>
              <c:strCache>
                <c:ptCount val="5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F</c:v>
                </c:pt>
              </c:strCache>
            </c:strRef>
          </c:cat>
          <c:val>
            <c:numRef>
              <c:f>Grades!$P$63:$P$67</c:f>
              <c:numCache>
                <c:formatCode>General</c:formatCode>
                <c:ptCount val="5"/>
                <c:pt idx="0">
                  <c:v>10</c:v>
                </c:pt>
                <c:pt idx="1">
                  <c:v>22</c:v>
                </c:pt>
                <c:pt idx="2">
                  <c:v>12</c:v>
                </c:pt>
                <c:pt idx="3">
                  <c:v>4</c:v>
                </c:pt>
                <c:pt idx="4" formatCode="0.0">
                  <c:v>4</c:v>
                </c:pt>
              </c:numCache>
            </c:numRef>
          </c:val>
        </c:ser>
        <c:axId val="76720000"/>
        <c:axId val="76721536"/>
      </c:barChart>
      <c:catAx>
        <c:axId val="76720000"/>
        <c:scaling>
          <c:orientation val="minMax"/>
        </c:scaling>
        <c:axPos val="b"/>
        <c:majorTickMark val="none"/>
        <c:tickLblPos val="nextTo"/>
        <c:crossAx val="76721536"/>
        <c:crosses val="autoZero"/>
        <c:auto val="1"/>
        <c:lblAlgn val="ctr"/>
        <c:lblOffset val="100"/>
      </c:catAx>
      <c:valAx>
        <c:axId val="76721536"/>
        <c:scaling>
          <c:orientation val="minMax"/>
        </c:scaling>
        <c:axPos val="l"/>
        <c:majorGridlines/>
        <c:numFmt formatCode="General" sourceLinked="1"/>
        <c:majorTickMark val="none"/>
        <c:tickLblPos val="nextTo"/>
        <c:crossAx val="76720000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322" l="0.70000000000000062" r="0.70000000000000062" t="0.75000000000000322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Mid-term</a:t>
            </a:r>
            <a:r>
              <a:rPr lang="en-US" baseline="0"/>
              <a:t> 2 grades</a:t>
            </a:r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cat>
            <c:strRef>
              <c:f>Grades!$D$63:$D$67</c:f>
              <c:strCache>
                <c:ptCount val="5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F</c:v>
                </c:pt>
              </c:strCache>
            </c:strRef>
          </c:cat>
          <c:val>
            <c:numRef>
              <c:f>Grades!$E$63:$E$67</c:f>
              <c:numCache>
                <c:formatCode>General</c:formatCode>
                <c:ptCount val="5"/>
                <c:pt idx="0">
                  <c:v>17</c:v>
                </c:pt>
                <c:pt idx="1">
                  <c:v>16</c:v>
                </c:pt>
                <c:pt idx="2">
                  <c:v>12</c:v>
                </c:pt>
                <c:pt idx="3">
                  <c:v>7</c:v>
                </c:pt>
                <c:pt idx="4">
                  <c:v>5</c:v>
                </c:pt>
              </c:numCache>
            </c:numRef>
          </c:val>
        </c:ser>
        <c:axId val="84880384"/>
        <c:axId val="84890368"/>
      </c:barChart>
      <c:catAx>
        <c:axId val="84880384"/>
        <c:scaling>
          <c:orientation val="minMax"/>
        </c:scaling>
        <c:axPos val="b"/>
        <c:majorTickMark val="none"/>
        <c:tickLblPos val="nextTo"/>
        <c:crossAx val="84890368"/>
        <c:crosses val="autoZero"/>
        <c:auto val="1"/>
        <c:lblAlgn val="ctr"/>
        <c:lblOffset val="100"/>
      </c:catAx>
      <c:valAx>
        <c:axId val="84890368"/>
        <c:scaling>
          <c:orientation val="minMax"/>
        </c:scaling>
        <c:axPos val="l"/>
        <c:majorGridlines/>
        <c:numFmt formatCode="General" sourceLinked="1"/>
        <c:majorTickMark val="none"/>
        <c:tickLblPos val="nextTo"/>
        <c:crossAx val="84880384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422" l="0.70000000000000062" r="0.70000000000000062" t="0.75000000000000422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scatterChart>
        <c:scatterStyle val="lineMarker"/>
        <c:ser>
          <c:idx val="0"/>
          <c:order val="0"/>
          <c:spPr>
            <a:ln w="28575">
              <a:noFill/>
            </a:ln>
          </c:spPr>
          <c:trendline>
            <c:trendlineType val="linear"/>
          </c:trendline>
          <c:xVal>
            <c:numRef>
              <c:f>Grades!$N$3:$N$59</c:f>
              <c:numCache>
                <c:formatCode>General</c:formatCode>
                <c:ptCount val="57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4.0476190476190474</c:v>
                </c:pt>
                <c:pt idx="4">
                  <c:v>3.8095238095238093</c:v>
                </c:pt>
                <c:pt idx="5">
                  <c:v>4.7619047619047619</c:v>
                </c:pt>
                <c:pt idx="6">
                  <c:v>4.7619047619047619</c:v>
                </c:pt>
                <c:pt idx="7">
                  <c:v>4.5238095238095237</c:v>
                </c:pt>
                <c:pt idx="8">
                  <c:v>2.6190476190476191</c:v>
                </c:pt>
                <c:pt idx="9">
                  <c:v>5</c:v>
                </c:pt>
                <c:pt idx="10">
                  <c:v>5</c:v>
                </c:pt>
                <c:pt idx="11">
                  <c:v>4.2857142857142856</c:v>
                </c:pt>
                <c:pt idx="12">
                  <c:v>4.7619047619047619</c:v>
                </c:pt>
                <c:pt idx="13">
                  <c:v>1.6666666666666665</c:v>
                </c:pt>
                <c:pt idx="14">
                  <c:v>5</c:v>
                </c:pt>
                <c:pt idx="15">
                  <c:v>1.6666666666666665</c:v>
                </c:pt>
                <c:pt idx="16">
                  <c:v>4.5238095238095237</c:v>
                </c:pt>
                <c:pt idx="17">
                  <c:v>5</c:v>
                </c:pt>
                <c:pt idx="18">
                  <c:v>4.2857142857142856</c:v>
                </c:pt>
                <c:pt idx="19">
                  <c:v>4.0476190476190474</c:v>
                </c:pt>
                <c:pt idx="20">
                  <c:v>4.0476190476190474</c:v>
                </c:pt>
                <c:pt idx="21">
                  <c:v>4.5238095238095237</c:v>
                </c:pt>
                <c:pt idx="22">
                  <c:v>4.5238095238095237</c:v>
                </c:pt>
                <c:pt idx="23">
                  <c:v>5</c:v>
                </c:pt>
                <c:pt idx="24">
                  <c:v>3.333333333333333</c:v>
                </c:pt>
                <c:pt idx="25">
                  <c:v>5</c:v>
                </c:pt>
                <c:pt idx="26">
                  <c:v>4.7619047619047619</c:v>
                </c:pt>
                <c:pt idx="27">
                  <c:v>4.5238095238095237</c:v>
                </c:pt>
                <c:pt idx="28">
                  <c:v>3.8095238095238093</c:v>
                </c:pt>
                <c:pt idx="29">
                  <c:v>4.0476190476190474</c:v>
                </c:pt>
                <c:pt idx="30">
                  <c:v>5</c:v>
                </c:pt>
                <c:pt idx="31">
                  <c:v>1.9047619047619047</c:v>
                </c:pt>
                <c:pt idx="32">
                  <c:v>4.7619047619047619</c:v>
                </c:pt>
                <c:pt idx="33">
                  <c:v>5</c:v>
                </c:pt>
                <c:pt idx="34">
                  <c:v>4.7619047619047619</c:v>
                </c:pt>
                <c:pt idx="35">
                  <c:v>5</c:v>
                </c:pt>
                <c:pt idx="36">
                  <c:v>3.8095238095238093</c:v>
                </c:pt>
                <c:pt idx="37">
                  <c:v>4.7619047619047619</c:v>
                </c:pt>
                <c:pt idx="38">
                  <c:v>4.5238095238095237</c:v>
                </c:pt>
                <c:pt idx="39">
                  <c:v>4.2857142857142856</c:v>
                </c:pt>
                <c:pt idx="40">
                  <c:v>4.0476190476190474</c:v>
                </c:pt>
                <c:pt idx="41">
                  <c:v>0.23809523809523808</c:v>
                </c:pt>
                <c:pt idx="42">
                  <c:v>2.3809523809523809</c:v>
                </c:pt>
                <c:pt idx="43">
                  <c:v>5</c:v>
                </c:pt>
                <c:pt idx="44">
                  <c:v>5</c:v>
                </c:pt>
                <c:pt idx="45">
                  <c:v>5</c:v>
                </c:pt>
                <c:pt idx="46">
                  <c:v>4.7619047619047619</c:v>
                </c:pt>
                <c:pt idx="47">
                  <c:v>4.7619047619047619</c:v>
                </c:pt>
                <c:pt idx="48">
                  <c:v>3.8095238095238093</c:v>
                </c:pt>
                <c:pt idx="49">
                  <c:v>3.5714285714285716</c:v>
                </c:pt>
                <c:pt idx="50">
                  <c:v>4.5238095238095237</c:v>
                </c:pt>
                <c:pt idx="51">
                  <c:v>5</c:v>
                </c:pt>
                <c:pt idx="52">
                  <c:v>4.7619047619047619</c:v>
                </c:pt>
                <c:pt idx="53">
                  <c:v>5</c:v>
                </c:pt>
                <c:pt idx="54">
                  <c:v>4.0476190476190474</c:v>
                </c:pt>
                <c:pt idx="55">
                  <c:v>4.7619047619047619</c:v>
                </c:pt>
                <c:pt idx="56">
                  <c:v>4.0476190476190474</c:v>
                </c:pt>
              </c:numCache>
            </c:numRef>
          </c:xVal>
          <c:yVal>
            <c:numRef>
              <c:f>Grades!$P$3:$P$59</c:f>
              <c:numCache>
                <c:formatCode>0.0</c:formatCode>
                <c:ptCount val="57"/>
                <c:pt idx="0">
                  <c:v>88.366666666666674</c:v>
                </c:pt>
                <c:pt idx="1">
                  <c:v>97.966666666666654</c:v>
                </c:pt>
                <c:pt idx="2">
                  <c:v>90.566666666666663</c:v>
                </c:pt>
                <c:pt idx="3">
                  <c:v>78.796825396825398</c:v>
                </c:pt>
                <c:pt idx="4">
                  <c:v>67.612698412698407</c:v>
                </c:pt>
                <c:pt idx="5">
                  <c:v>68.549206349206344</c:v>
                </c:pt>
                <c:pt idx="6">
                  <c:v>80.449206349206349</c:v>
                </c:pt>
                <c:pt idx="7">
                  <c:v>78.931746031746044</c:v>
                </c:pt>
                <c:pt idx="8">
                  <c:v>50.158730158730158</c:v>
                </c:pt>
                <c:pt idx="9">
                  <c:v>89.600000000000009</c:v>
                </c:pt>
                <c:pt idx="10">
                  <c:v>85.633333333333326</c:v>
                </c:pt>
                <c:pt idx="11">
                  <c:v>64.947619047619057</c:v>
                </c:pt>
                <c:pt idx="12">
                  <c:v>92.549206349206344</c:v>
                </c:pt>
                <c:pt idx="13">
                  <c:v>49.888888888888893</c:v>
                </c:pt>
                <c:pt idx="14">
                  <c:v>84.399999999999991</c:v>
                </c:pt>
                <c:pt idx="15">
                  <c:v>24.388888888888889</c:v>
                </c:pt>
                <c:pt idx="16">
                  <c:v>89.398412698412699</c:v>
                </c:pt>
                <c:pt idx="17">
                  <c:v>84.399999999999991</c:v>
                </c:pt>
                <c:pt idx="18">
                  <c:v>75.080952380952382</c:v>
                </c:pt>
                <c:pt idx="19">
                  <c:v>71.830158730158729</c:v>
                </c:pt>
                <c:pt idx="20">
                  <c:v>96.696825396825389</c:v>
                </c:pt>
                <c:pt idx="21">
                  <c:v>82.965079365079362</c:v>
                </c:pt>
                <c:pt idx="22">
                  <c:v>83.265079365079373</c:v>
                </c:pt>
                <c:pt idx="23">
                  <c:v>78.2</c:v>
                </c:pt>
                <c:pt idx="24">
                  <c:v>58.277777777777771</c:v>
                </c:pt>
                <c:pt idx="25">
                  <c:v>85.166666666666671</c:v>
                </c:pt>
                <c:pt idx="26">
                  <c:v>88.282539682539678</c:v>
                </c:pt>
                <c:pt idx="27">
                  <c:v>95.93174603174603</c:v>
                </c:pt>
                <c:pt idx="28">
                  <c:v>80.31269841269841</c:v>
                </c:pt>
                <c:pt idx="29">
                  <c:v>88.096825396825409</c:v>
                </c:pt>
                <c:pt idx="30">
                  <c:v>88.733333333333334</c:v>
                </c:pt>
                <c:pt idx="31">
                  <c:v>30.539682539682538</c:v>
                </c:pt>
                <c:pt idx="32">
                  <c:v>92.249206349206332</c:v>
                </c:pt>
                <c:pt idx="33">
                  <c:v>88.766666666666666</c:v>
                </c:pt>
                <c:pt idx="34">
                  <c:v>77.015873015873012</c:v>
                </c:pt>
                <c:pt idx="35">
                  <c:v>79.033333333333331</c:v>
                </c:pt>
                <c:pt idx="36">
                  <c:v>70.679365079365084</c:v>
                </c:pt>
                <c:pt idx="37">
                  <c:v>94.682539682539684</c:v>
                </c:pt>
                <c:pt idx="38">
                  <c:v>78.965079365079376</c:v>
                </c:pt>
                <c:pt idx="39">
                  <c:v>80.947619047619057</c:v>
                </c:pt>
                <c:pt idx="40">
                  <c:v>55.030158730158739</c:v>
                </c:pt>
                <c:pt idx="41">
                  <c:v>0.31746031746031744</c:v>
                </c:pt>
                <c:pt idx="42">
                  <c:v>20.50793650793651</c:v>
                </c:pt>
                <c:pt idx="43">
                  <c:v>86.9</c:v>
                </c:pt>
                <c:pt idx="44">
                  <c:v>88.766666666666666</c:v>
                </c:pt>
                <c:pt idx="45">
                  <c:v>90.8</c:v>
                </c:pt>
                <c:pt idx="46">
                  <c:v>72.082539682539675</c:v>
                </c:pt>
                <c:pt idx="47">
                  <c:v>91.782539682539692</c:v>
                </c:pt>
                <c:pt idx="48">
                  <c:v>86.546031746031744</c:v>
                </c:pt>
                <c:pt idx="49">
                  <c:v>58.095238095238088</c:v>
                </c:pt>
                <c:pt idx="50">
                  <c:v>84.531746031746039</c:v>
                </c:pt>
                <c:pt idx="51">
                  <c:v>87.233333333333334</c:v>
                </c:pt>
                <c:pt idx="52">
                  <c:v>60.815873015873009</c:v>
                </c:pt>
                <c:pt idx="53">
                  <c:v>82.399999999999991</c:v>
                </c:pt>
                <c:pt idx="54">
                  <c:v>72.096825396825409</c:v>
                </c:pt>
                <c:pt idx="55">
                  <c:v>95.415873015873004</c:v>
                </c:pt>
                <c:pt idx="56">
                  <c:v>76.563492063492063</c:v>
                </c:pt>
              </c:numCache>
            </c:numRef>
          </c:yVal>
        </c:ser>
        <c:axId val="84911232"/>
        <c:axId val="84912768"/>
      </c:scatterChart>
      <c:valAx>
        <c:axId val="84911232"/>
        <c:scaling>
          <c:orientation val="minMax"/>
        </c:scaling>
        <c:axPos val="b"/>
        <c:numFmt formatCode="General" sourceLinked="1"/>
        <c:tickLblPos val="nextTo"/>
        <c:crossAx val="84912768"/>
        <c:crosses val="autoZero"/>
        <c:crossBetween val="midCat"/>
      </c:valAx>
      <c:valAx>
        <c:axId val="84912768"/>
        <c:scaling>
          <c:orientation val="minMax"/>
        </c:scaling>
        <c:axPos val="l"/>
        <c:majorGridlines/>
        <c:numFmt formatCode="0.0" sourceLinked="1"/>
        <c:tickLblPos val="nextTo"/>
        <c:crossAx val="84911232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barChart>
        <c:barDir val="col"/>
        <c:grouping val="clustered"/>
        <c:ser>
          <c:idx val="0"/>
          <c:order val="0"/>
          <c:cat>
            <c:strRef>
              <c:f>Grades!$J$63:$J$67</c:f>
              <c:strCache>
                <c:ptCount val="5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F</c:v>
                </c:pt>
              </c:strCache>
            </c:strRef>
          </c:cat>
          <c:val>
            <c:numRef>
              <c:f>Grades!$K$63:$K$67</c:f>
              <c:numCache>
                <c:formatCode>General</c:formatCode>
                <c:ptCount val="5"/>
                <c:pt idx="0">
                  <c:v>17</c:v>
                </c:pt>
                <c:pt idx="1">
                  <c:v>24</c:v>
                </c:pt>
                <c:pt idx="2">
                  <c:v>6</c:v>
                </c:pt>
                <c:pt idx="3">
                  <c:v>1</c:v>
                </c:pt>
                <c:pt idx="4">
                  <c:v>9</c:v>
                </c:pt>
              </c:numCache>
            </c:numRef>
          </c:val>
        </c:ser>
        <c:axId val="103633280"/>
        <c:axId val="103634816"/>
      </c:barChart>
      <c:catAx>
        <c:axId val="103633280"/>
        <c:scaling>
          <c:orientation val="minMax"/>
        </c:scaling>
        <c:axPos val="b"/>
        <c:tickLblPos val="nextTo"/>
        <c:crossAx val="103634816"/>
        <c:crosses val="autoZero"/>
        <c:auto val="1"/>
        <c:lblAlgn val="ctr"/>
        <c:lblOffset val="100"/>
      </c:catAx>
      <c:valAx>
        <c:axId val="103634816"/>
        <c:scaling>
          <c:orientation val="minMax"/>
        </c:scaling>
        <c:axPos val="l"/>
        <c:majorGridlines/>
        <c:numFmt formatCode="General" sourceLinked="1"/>
        <c:tickLblPos val="nextTo"/>
        <c:crossAx val="103633280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barChart>
        <c:barDir val="col"/>
        <c:grouping val="clustered"/>
        <c:ser>
          <c:idx val="0"/>
          <c:order val="0"/>
          <c:cat>
            <c:strRef>
              <c:f>LetterGrades!$F$2:$F$13</c:f>
              <c:strCache>
                <c:ptCount val="12"/>
                <c:pt idx="0">
                  <c:v>A</c:v>
                </c:pt>
                <c:pt idx="1">
                  <c:v>A-</c:v>
                </c:pt>
                <c:pt idx="2">
                  <c:v>B+</c:v>
                </c:pt>
                <c:pt idx="3">
                  <c:v>B</c:v>
                </c:pt>
                <c:pt idx="4">
                  <c:v>B-</c:v>
                </c:pt>
                <c:pt idx="5">
                  <c:v>C+</c:v>
                </c:pt>
                <c:pt idx="6">
                  <c:v>C</c:v>
                </c:pt>
                <c:pt idx="7">
                  <c:v>C-</c:v>
                </c:pt>
                <c:pt idx="8">
                  <c:v>D+</c:v>
                </c:pt>
                <c:pt idx="9">
                  <c:v>D</c:v>
                </c:pt>
                <c:pt idx="10">
                  <c:v>D-</c:v>
                </c:pt>
                <c:pt idx="11">
                  <c:v>F</c:v>
                </c:pt>
              </c:strCache>
            </c:strRef>
          </c:cat>
          <c:val>
            <c:numRef>
              <c:f>LetterGrades!$G$2:$G$13</c:f>
              <c:numCache>
                <c:formatCode>General</c:formatCode>
                <c:ptCount val="12"/>
                <c:pt idx="0">
                  <c:v>13</c:v>
                </c:pt>
                <c:pt idx="1">
                  <c:v>5</c:v>
                </c:pt>
                <c:pt idx="2">
                  <c:v>6</c:v>
                </c:pt>
                <c:pt idx="3">
                  <c:v>6</c:v>
                </c:pt>
                <c:pt idx="4">
                  <c:v>7</c:v>
                </c:pt>
                <c:pt idx="5">
                  <c:v>3</c:v>
                </c:pt>
                <c:pt idx="6">
                  <c:v>7</c:v>
                </c:pt>
                <c:pt idx="7">
                  <c:v>3</c:v>
                </c:pt>
                <c:pt idx="8">
                  <c:v>1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</c:numCache>
            </c:numRef>
          </c:val>
        </c:ser>
        <c:axId val="84993920"/>
        <c:axId val="84995456"/>
      </c:barChart>
      <c:catAx>
        <c:axId val="84993920"/>
        <c:scaling>
          <c:orientation val="minMax"/>
        </c:scaling>
        <c:axPos val="b"/>
        <c:tickLblPos val="nextTo"/>
        <c:crossAx val="84995456"/>
        <c:crosses val="autoZero"/>
        <c:auto val="1"/>
        <c:lblAlgn val="ctr"/>
        <c:lblOffset val="100"/>
      </c:catAx>
      <c:valAx>
        <c:axId val="84995456"/>
        <c:scaling>
          <c:orientation val="minMax"/>
        </c:scaling>
        <c:axPos val="l"/>
        <c:majorGridlines/>
        <c:numFmt formatCode="General" sourceLinked="1"/>
        <c:tickLblPos val="nextTo"/>
        <c:crossAx val="84993920"/>
        <c:crosses val="autoZero"/>
        <c:crossBetween val="between"/>
      </c:valAx>
    </c:plotArea>
    <c:plotVisOnly val="1"/>
  </c:chart>
  <c:printSettings>
    <c:headerFooter/>
    <c:pageMargins b="0.75000000000000633" l="0.70000000000000062" r="0.70000000000000062" t="0.75000000000000633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barChart>
        <c:barDir val="col"/>
        <c:grouping val="clustered"/>
        <c:ser>
          <c:idx val="0"/>
          <c:order val="0"/>
          <c:cat>
            <c:strRef>
              <c:f>LetterGrades!$I$2:$I$6</c:f>
              <c:strCache>
                <c:ptCount val="5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F</c:v>
                </c:pt>
              </c:strCache>
            </c:strRef>
          </c:cat>
          <c:val>
            <c:numRef>
              <c:f>LetterGrades!$J$2:$J$6</c:f>
              <c:numCache>
                <c:formatCode>General</c:formatCode>
                <c:ptCount val="5"/>
                <c:pt idx="0">
                  <c:v>18</c:v>
                </c:pt>
                <c:pt idx="1">
                  <c:v>19</c:v>
                </c:pt>
                <c:pt idx="2">
                  <c:v>13</c:v>
                </c:pt>
                <c:pt idx="3">
                  <c:v>8</c:v>
                </c:pt>
                <c:pt idx="4">
                  <c:v>5</c:v>
                </c:pt>
              </c:numCache>
            </c:numRef>
          </c:val>
        </c:ser>
        <c:axId val="85076224"/>
        <c:axId val="85082112"/>
      </c:barChart>
      <c:catAx>
        <c:axId val="85076224"/>
        <c:scaling>
          <c:orientation val="minMax"/>
        </c:scaling>
        <c:axPos val="b"/>
        <c:tickLblPos val="nextTo"/>
        <c:crossAx val="85082112"/>
        <c:crosses val="autoZero"/>
        <c:auto val="1"/>
        <c:lblAlgn val="ctr"/>
        <c:lblOffset val="100"/>
      </c:catAx>
      <c:valAx>
        <c:axId val="85082112"/>
        <c:scaling>
          <c:orientation val="minMax"/>
        </c:scaling>
        <c:axPos val="l"/>
        <c:majorGridlines/>
        <c:numFmt formatCode="General" sourceLinked="1"/>
        <c:tickLblPos val="nextTo"/>
        <c:crossAx val="85076224"/>
        <c:crosses val="autoZero"/>
        <c:crossBetween val="between"/>
      </c:valAx>
    </c:plotArea>
    <c:plotVisOnly val="1"/>
  </c:chart>
  <c:printSettings>
    <c:headerFooter/>
    <c:pageMargins b="0.75000000000000633" l="0.70000000000000062" r="0.70000000000000062" t="0.75000000000000633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barChart>
        <c:barDir val="col"/>
        <c:grouping val="clustered"/>
        <c:ser>
          <c:idx val="0"/>
          <c:order val="0"/>
          <c:cat>
            <c:strRef>
              <c:f>GroupList!$B$1:$B$22</c:f>
              <c:strCache>
                <c:ptCount val="22"/>
                <c:pt idx="0">
                  <c:v>Fire in Rocky Mountains</c:v>
                </c:pt>
                <c:pt idx="1">
                  <c:v>The Greenbelt Movement</c:v>
                </c:pt>
                <c:pt idx="2">
                  <c:v>Sea level rise in Bangladesh</c:v>
                </c:pt>
                <c:pt idx="3">
                  <c:v>BBC World</c:v>
                </c:pt>
                <c:pt idx="4">
                  <c:v>Effects on oceans(coral reefs, etc.)</c:v>
                </c:pt>
                <c:pt idx="5">
                  <c:v>Impact of Climate Change on ski industry</c:v>
                </c:pt>
                <c:pt idx="6">
                  <c:v>Effects on Inupiac tribe</c:v>
                </c:pt>
                <c:pt idx="7">
                  <c:v>Possible Climate Change Scenarios in Montana</c:v>
                </c:pt>
                <c:pt idx="8">
                  <c:v>Energy audit for an average college student</c:v>
                </c:pt>
                <c:pt idx="9">
                  <c:v>Hydrogen Production</c:v>
                </c:pt>
                <c:pt idx="10">
                  <c:v>Organization opposed to climate change</c:v>
                </c:pt>
                <c:pt idx="11">
                  <c:v>Foxnews</c:v>
                </c:pt>
                <c:pt idx="12">
                  <c:v>Dissapearing Glaciers in the Alps</c:v>
                </c:pt>
                <c:pt idx="13">
                  <c:v>UNFCC</c:v>
                </c:pt>
                <c:pt idx="14">
                  <c:v>Countries positions on Climate Change going in COP-15</c:v>
                </c:pt>
                <c:pt idx="15">
                  <c:v>Vitrification of Nuclear waste</c:v>
                </c:pt>
                <c:pt idx="16">
                  <c:v>What Montana's Governor Schweitzer is doing about Climage Change</c:v>
                </c:pt>
                <c:pt idx="17">
                  <c:v>What a college student can do to combat climate</c:v>
                </c:pt>
                <c:pt idx="18">
                  <c:v>General Circulation</c:v>
                </c:pt>
                <c:pt idx="19">
                  <c:v>Kyoto Protocol Timeline</c:v>
                </c:pt>
                <c:pt idx="20">
                  <c:v>Timeline discussing U.S. Climate Change policy</c:v>
                </c:pt>
                <c:pt idx="21">
                  <c:v>Climate Change in Montana in the last 20,000 years</c:v>
                </c:pt>
              </c:strCache>
            </c:strRef>
          </c:cat>
          <c:val>
            <c:numRef>
              <c:f>GroupList!$C$1:$C$22</c:f>
              <c:numCache>
                <c:formatCode>General</c:formatCode>
                <c:ptCount val="22"/>
                <c:pt idx="0">
                  <c:v>21</c:v>
                </c:pt>
                <c:pt idx="1">
                  <c:v>18</c:v>
                </c:pt>
                <c:pt idx="2">
                  <c:v>14</c:v>
                </c:pt>
                <c:pt idx="3">
                  <c:v>9</c:v>
                </c:pt>
                <c:pt idx="4">
                  <c:v>9</c:v>
                </c:pt>
                <c:pt idx="5">
                  <c:v>8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5</c:v>
                </c:pt>
                <c:pt idx="13">
                  <c:v>5</c:v>
                </c:pt>
                <c:pt idx="14">
                  <c:v>4</c:v>
                </c:pt>
                <c:pt idx="15">
                  <c:v>4</c:v>
                </c:pt>
                <c:pt idx="16">
                  <c:v>4</c:v>
                </c:pt>
                <c:pt idx="17">
                  <c:v>4</c:v>
                </c:pt>
                <c:pt idx="18">
                  <c:v>2</c:v>
                </c:pt>
                <c:pt idx="19">
                  <c:v>2</c:v>
                </c:pt>
                <c:pt idx="20">
                  <c:v>1</c:v>
                </c:pt>
                <c:pt idx="21">
                  <c:v>1</c:v>
                </c:pt>
              </c:numCache>
            </c:numRef>
          </c:val>
        </c:ser>
        <c:axId val="85282176"/>
        <c:axId val="85308544"/>
      </c:barChart>
      <c:catAx>
        <c:axId val="85282176"/>
        <c:scaling>
          <c:orientation val="minMax"/>
        </c:scaling>
        <c:axPos val="b"/>
        <c:tickLblPos val="nextTo"/>
        <c:crossAx val="85308544"/>
        <c:crosses val="autoZero"/>
        <c:auto val="1"/>
        <c:lblAlgn val="ctr"/>
        <c:lblOffset val="100"/>
      </c:catAx>
      <c:valAx>
        <c:axId val="85308544"/>
        <c:scaling>
          <c:orientation val="minMax"/>
        </c:scaling>
        <c:axPos val="l"/>
        <c:majorGridlines/>
        <c:numFmt formatCode="General" sourceLinked="1"/>
        <c:tickLblPos val="nextTo"/>
        <c:crossAx val="85282176"/>
        <c:crosses val="autoZero"/>
        <c:crossBetween val="between"/>
      </c:valAx>
    </c:plotArea>
    <c:legend>
      <c:legendPos val="r"/>
    </c:legend>
    <c:plotVisOnly val="1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barChart>
        <c:barDir val="col"/>
        <c:grouping val="clustered"/>
        <c:ser>
          <c:idx val="0"/>
          <c:order val="0"/>
          <c:cat>
            <c:strRef>
              <c:f>GroupList!$B$1:$B$22</c:f>
              <c:strCache>
                <c:ptCount val="22"/>
                <c:pt idx="0">
                  <c:v>Fire in Rocky Mountains</c:v>
                </c:pt>
                <c:pt idx="1">
                  <c:v>The Greenbelt Movement</c:v>
                </c:pt>
                <c:pt idx="2">
                  <c:v>Sea level rise in Bangladesh</c:v>
                </c:pt>
                <c:pt idx="3">
                  <c:v>BBC World</c:v>
                </c:pt>
                <c:pt idx="4">
                  <c:v>Effects on oceans(coral reefs, etc.)</c:v>
                </c:pt>
                <c:pt idx="5">
                  <c:v>Impact of Climate Change on ski industry</c:v>
                </c:pt>
                <c:pt idx="6">
                  <c:v>Effects on Inupiac tribe</c:v>
                </c:pt>
                <c:pt idx="7">
                  <c:v>Possible Climate Change Scenarios in Montana</c:v>
                </c:pt>
                <c:pt idx="8">
                  <c:v>Energy audit for an average college student</c:v>
                </c:pt>
                <c:pt idx="9">
                  <c:v>Hydrogen Production</c:v>
                </c:pt>
                <c:pt idx="10">
                  <c:v>Organization opposed to climate change</c:v>
                </c:pt>
                <c:pt idx="11">
                  <c:v>Foxnews</c:v>
                </c:pt>
                <c:pt idx="12">
                  <c:v>Dissapearing Glaciers in the Alps</c:v>
                </c:pt>
                <c:pt idx="13">
                  <c:v>UNFCC</c:v>
                </c:pt>
                <c:pt idx="14">
                  <c:v>Countries positions on Climate Change going in COP-15</c:v>
                </c:pt>
                <c:pt idx="15">
                  <c:v>Vitrification of Nuclear waste</c:v>
                </c:pt>
                <c:pt idx="16">
                  <c:v>What Montana's Governor Schweitzer is doing about Climage Change</c:v>
                </c:pt>
                <c:pt idx="17">
                  <c:v>What a college student can do to combat climate</c:v>
                </c:pt>
                <c:pt idx="18">
                  <c:v>General Circulation</c:v>
                </c:pt>
                <c:pt idx="19">
                  <c:v>Kyoto Protocol Timeline</c:v>
                </c:pt>
                <c:pt idx="20">
                  <c:v>Timeline discussing U.S. Climate Change policy</c:v>
                </c:pt>
                <c:pt idx="21">
                  <c:v>Climate Change in Montana in the last 20,000 years</c:v>
                </c:pt>
              </c:strCache>
            </c:strRef>
          </c:cat>
          <c:val>
            <c:numRef>
              <c:f>GroupList!$C$1:$C$22</c:f>
              <c:numCache>
                <c:formatCode>General</c:formatCode>
                <c:ptCount val="22"/>
                <c:pt idx="0">
                  <c:v>21</c:v>
                </c:pt>
                <c:pt idx="1">
                  <c:v>18</c:v>
                </c:pt>
                <c:pt idx="2">
                  <c:v>14</c:v>
                </c:pt>
                <c:pt idx="3">
                  <c:v>9</c:v>
                </c:pt>
                <c:pt idx="4">
                  <c:v>9</c:v>
                </c:pt>
                <c:pt idx="5">
                  <c:v>8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5</c:v>
                </c:pt>
                <c:pt idx="13">
                  <c:v>5</c:v>
                </c:pt>
                <c:pt idx="14">
                  <c:v>4</c:v>
                </c:pt>
                <c:pt idx="15">
                  <c:v>4</c:v>
                </c:pt>
                <c:pt idx="16">
                  <c:v>4</c:v>
                </c:pt>
                <c:pt idx="17">
                  <c:v>4</c:v>
                </c:pt>
                <c:pt idx="18">
                  <c:v>2</c:v>
                </c:pt>
                <c:pt idx="19">
                  <c:v>2</c:v>
                </c:pt>
                <c:pt idx="20">
                  <c:v>1</c:v>
                </c:pt>
                <c:pt idx="21">
                  <c:v>1</c:v>
                </c:pt>
              </c:numCache>
            </c:numRef>
          </c:val>
        </c:ser>
        <c:axId val="85177088"/>
        <c:axId val="85178624"/>
      </c:barChart>
      <c:catAx>
        <c:axId val="85177088"/>
        <c:scaling>
          <c:orientation val="minMax"/>
        </c:scaling>
        <c:axPos val="b"/>
        <c:tickLblPos val="nextTo"/>
        <c:crossAx val="85178624"/>
        <c:crosses val="autoZero"/>
        <c:auto val="1"/>
        <c:lblAlgn val="ctr"/>
        <c:lblOffset val="100"/>
      </c:catAx>
      <c:valAx>
        <c:axId val="85178624"/>
        <c:scaling>
          <c:orientation val="minMax"/>
        </c:scaling>
        <c:axPos val="l"/>
        <c:majorGridlines/>
        <c:numFmt formatCode="General" sourceLinked="1"/>
        <c:tickLblPos val="nextTo"/>
        <c:crossAx val="85177088"/>
        <c:crosses val="autoZero"/>
        <c:crossBetween val="between"/>
      </c:valAx>
    </c:plotArea>
    <c:legend>
      <c:legendPos val="r"/>
    </c:legend>
    <c:plotVisOnly val="1"/>
  </c:chart>
  <c:printSettings>
    <c:headerFooter/>
    <c:pageMargins b="0.75000000000000044" l="0.7000000000000004" r="0.7000000000000004" t="0.75000000000000044" header="0.30000000000000021" footer="0.30000000000000021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68</xdr:row>
      <xdr:rowOff>38099</xdr:rowOff>
    </xdr:from>
    <xdr:to>
      <xdr:col>3</xdr:col>
      <xdr:colOff>628650</xdr:colOff>
      <xdr:row>77</xdr:row>
      <xdr:rowOff>123824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95250</xdr:colOff>
      <xdr:row>68</xdr:row>
      <xdr:rowOff>66676</xdr:rowOff>
    </xdr:from>
    <xdr:to>
      <xdr:col>17</xdr:col>
      <xdr:colOff>676275</xdr:colOff>
      <xdr:row>78</xdr:row>
      <xdr:rowOff>76200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114300</xdr:colOff>
      <xdr:row>68</xdr:row>
      <xdr:rowOff>38100</xdr:rowOff>
    </xdr:from>
    <xdr:to>
      <xdr:col>7</xdr:col>
      <xdr:colOff>85725</xdr:colOff>
      <xdr:row>77</xdr:row>
      <xdr:rowOff>123825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17</xdr:col>
      <xdr:colOff>217714</xdr:colOff>
      <xdr:row>33</xdr:row>
      <xdr:rowOff>68036</xdr:rowOff>
    </xdr:from>
    <xdr:to>
      <xdr:col>24</xdr:col>
      <xdr:colOff>2396218</xdr:colOff>
      <xdr:row>65</xdr:row>
      <xdr:rowOff>80282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</xdr:col>
      <xdr:colOff>680357</xdr:colOff>
      <xdr:row>68</xdr:row>
      <xdr:rowOff>27214</xdr:rowOff>
    </xdr:from>
    <xdr:to>
      <xdr:col>11</xdr:col>
      <xdr:colOff>1061357</xdr:colOff>
      <xdr:row>82</xdr:row>
      <xdr:rowOff>108856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161925</xdr:colOff>
      <xdr:row>24</xdr:row>
      <xdr:rowOff>9525</xdr:rowOff>
    </xdr:from>
    <xdr:to>
      <xdr:col>14</xdr:col>
      <xdr:colOff>247650</xdr:colOff>
      <xdr:row>38</xdr:row>
      <xdr:rowOff>123824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171450</xdr:colOff>
      <xdr:row>11</xdr:row>
      <xdr:rowOff>180974</xdr:rowOff>
    </xdr:from>
    <xdr:to>
      <xdr:col>14</xdr:col>
      <xdr:colOff>266700</xdr:colOff>
      <xdr:row>23</xdr:row>
      <xdr:rowOff>152399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304800</xdr:colOff>
      <xdr:row>11</xdr:row>
      <xdr:rowOff>161925</xdr:rowOff>
    </xdr:from>
    <xdr:to>
      <xdr:col>14</xdr:col>
      <xdr:colOff>457200</xdr:colOff>
      <xdr:row>36</xdr:row>
      <xdr:rowOff>47625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12</xdr:col>
      <xdr:colOff>85724</xdr:colOff>
      <xdr:row>33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cory.lazenby@umontana.edu" TargetMode="External"/><Relationship Id="rId3" Type="http://schemas.openxmlformats.org/officeDocument/2006/relationships/hyperlink" Target="mailto:BTURTLEE@AOL.COM" TargetMode="External"/><Relationship Id="rId7" Type="http://schemas.openxmlformats.org/officeDocument/2006/relationships/hyperlink" Target="mailto:kathryn.kelly@umontana.edu" TargetMode="External"/><Relationship Id="rId12" Type="http://schemas.openxmlformats.org/officeDocument/2006/relationships/printerSettings" Target="../printerSettings/printerSettings1.bin"/><Relationship Id="rId2" Type="http://schemas.openxmlformats.org/officeDocument/2006/relationships/hyperlink" Target="mailto:andrew.butterworth@umontana.edu" TargetMode="External"/><Relationship Id="rId1" Type="http://schemas.openxmlformats.org/officeDocument/2006/relationships/hyperlink" Target="mailto:erin.axelrod@umontana.edu" TargetMode="External"/><Relationship Id="rId6" Type="http://schemas.openxmlformats.org/officeDocument/2006/relationships/hyperlink" Target="mailto:taylor@bigsky.net" TargetMode="External"/><Relationship Id="rId11" Type="http://schemas.openxmlformats.org/officeDocument/2006/relationships/hyperlink" Target="mailto:dhunter1414@msn.com" TargetMode="External"/><Relationship Id="rId5" Type="http://schemas.openxmlformats.org/officeDocument/2006/relationships/hyperlink" Target="mailto:liam.hassett@umontana.edu" TargetMode="External"/><Relationship Id="rId10" Type="http://schemas.openxmlformats.org/officeDocument/2006/relationships/hyperlink" Target="mailto:tucker.seitz@umontana.edu" TargetMode="External"/><Relationship Id="rId4" Type="http://schemas.openxmlformats.org/officeDocument/2006/relationships/hyperlink" Target="mailto:david.george@hotmail.com" TargetMode="External"/><Relationship Id="rId9" Type="http://schemas.openxmlformats.org/officeDocument/2006/relationships/hyperlink" Target="mailto:kirsten.nelson@umontana.edu" TargetMode="Externa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hyperlink" Target="mailto:sophia.bergum@umontana.edu" TargetMode="External"/><Relationship Id="rId18" Type="http://schemas.openxmlformats.org/officeDocument/2006/relationships/hyperlink" Target="mailto:catreena.mccarthy@umontana.edu" TargetMode="External"/><Relationship Id="rId26" Type="http://schemas.openxmlformats.org/officeDocument/2006/relationships/hyperlink" Target="mailto:lindsay.becker@umontana.edu" TargetMode="External"/><Relationship Id="rId39" Type="http://schemas.openxmlformats.org/officeDocument/2006/relationships/hyperlink" Target="mailto:samantha.berglund@umontana.edu" TargetMode="External"/><Relationship Id="rId21" Type="http://schemas.openxmlformats.org/officeDocument/2006/relationships/hyperlink" Target="mailto:evan.feuerbach@umontana.edu" TargetMode="External"/><Relationship Id="rId34" Type="http://schemas.openxmlformats.org/officeDocument/2006/relationships/hyperlink" Target="mailto:michael.ewald@umontana.edu" TargetMode="External"/><Relationship Id="rId42" Type="http://schemas.openxmlformats.org/officeDocument/2006/relationships/hyperlink" Target="mailto:doug.marcum@umontana.edu" TargetMode="External"/><Relationship Id="rId47" Type="http://schemas.openxmlformats.org/officeDocument/2006/relationships/hyperlink" Target="mailto:sonny.kless@umontana.edu" TargetMode="External"/><Relationship Id="rId50" Type="http://schemas.openxmlformats.org/officeDocument/2006/relationships/hyperlink" Target="mailto:martha.sample@umontana.edu" TargetMode="External"/><Relationship Id="rId55" Type="http://schemas.openxmlformats.org/officeDocument/2006/relationships/hyperlink" Target="mailto:allison.pak@umontana.edu" TargetMode="External"/><Relationship Id="rId63" Type="http://schemas.openxmlformats.org/officeDocument/2006/relationships/hyperlink" Target="mailto:christopher.reed@umontana.edu" TargetMode="External"/><Relationship Id="rId68" Type="http://schemas.openxmlformats.org/officeDocument/2006/relationships/printerSettings" Target="../printerSettings/printerSettings2.bin"/><Relationship Id="rId7" Type="http://schemas.openxmlformats.org/officeDocument/2006/relationships/hyperlink" Target="mailto:peter.tolton@umontana.edu" TargetMode="External"/><Relationship Id="rId2" Type="http://schemas.openxmlformats.org/officeDocument/2006/relationships/hyperlink" Target="mailto:braxton.giffin@umontana.edu" TargetMode="External"/><Relationship Id="rId16" Type="http://schemas.openxmlformats.org/officeDocument/2006/relationships/hyperlink" Target="mailto:lauren.hipshear@umontana.edu" TargetMode="External"/><Relationship Id="rId29" Type="http://schemas.openxmlformats.org/officeDocument/2006/relationships/hyperlink" Target="mailto:mackenzie.flahive-foro@umontana.edu" TargetMode="External"/><Relationship Id="rId1" Type="http://schemas.openxmlformats.org/officeDocument/2006/relationships/hyperlink" Target="mailto:robert.carsley@umontana.edu" TargetMode="External"/><Relationship Id="rId6" Type="http://schemas.openxmlformats.org/officeDocument/2006/relationships/hyperlink" Target="mailto:andrew.timmerman@umontana.edu" TargetMode="External"/><Relationship Id="rId11" Type="http://schemas.openxmlformats.org/officeDocument/2006/relationships/hyperlink" Target="mailto:sioned.leyshon@umontana.edu" TargetMode="External"/><Relationship Id="rId24" Type="http://schemas.openxmlformats.org/officeDocument/2006/relationships/hyperlink" Target="mailto:william.massie@umontana.edu" TargetMode="External"/><Relationship Id="rId32" Type="http://schemas.openxmlformats.org/officeDocument/2006/relationships/hyperlink" Target="mailto:jacob.allington@umontana.edu" TargetMode="External"/><Relationship Id="rId37" Type="http://schemas.openxmlformats.org/officeDocument/2006/relationships/hyperlink" Target="mailto:rachel1.richardson@umontana.edu" TargetMode="External"/><Relationship Id="rId40" Type="http://schemas.openxmlformats.org/officeDocument/2006/relationships/hyperlink" Target="mailto:thor.burbach@umontana.edu" TargetMode="External"/><Relationship Id="rId45" Type="http://schemas.openxmlformats.org/officeDocument/2006/relationships/hyperlink" Target="mailto:brandon.bickford@umontana.edu" TargetMode="External"/><Relationship Id="rId53" Type="http://schemas.openxmlformats.org/officeDocument/2006/relationships/hyperlink" Target="mailto:brook.kolarich@umontana.edu" TargetMode="External"/><Relationship Id="rId58" Type="http://schemas.openxmlformats.org/officeDocument/2006/relationships/hyperlink" Target="mailto:tyler.wing@umontana.edu" TargetMode="External"/><Relationship Id="rId66" Type="http://schemas.openxmlformats.org/officeDocument/2006/relationships/hyperlink" Target="mailto:paul.weingarden@umontana.edu" TargetMode="External"/><Relationship Id="rId5" Type="http://schemas.openxmlformats.org/officeDocument/2006/relationships/hyperlink" Target="mailto:marc.ota@umontana.edu" TargetMode="External"/><Relationship Id="rId15" Type="http://schemas.openxmlformats.org/officeDocument/2006/relationships/hyperlink" Target="mailto:holly.hill@umontana.edu" TargetMode="External"/><Relationship Id="rId23" Type="http://schemas.openxmlformats.org/officeDocument/2006/relationships/hyperlink" Target="mailto:sean.mahoney@umontana.edu" TargetMode="External"/><Relationship Id="rId28" Type="http://schemas.openxmlformats.org/officeDocument/2006/relationships/hyperlink" Target="mailto:peter.ferranti@umontana.edu" TargetMode="External"/><Relationship Id="rId36" Type="http://schemas.openxmlformats.org/officeDocument/2006/relationships/hyperlink" Target="mailto:michael.halligan@umontana.edu" TargetMode="External"/><Relationship Id="rId49" Type="http://schemas.openxmlformats.org/officeDocument/2006/relationships/hyperlink" Target="mailto:reed.perry@umontana.edu" TargetMode="External"/><Relationship Id="rId57" Type="http://schemas.openxmlformats.org/officeDocument/2006/relationships/hyperlink" Target="mailto:andrew.simon@umontana.edu" TargetMode="External"/><Relationship Id="rId61" Type="http://schemas.openxmlformats.org/officeDocument/2006/relationships/hyperlink" Target="mailto:william.pedersen@umontana.edu" TargetMode="External"/><Relationship Id="rId10" Type="http://schemas.openxmlformats.org/officeDocument/2006/relationships/hyperlink" Target="mailto:david.jenkins@umontana.edu" TargetMode="External"/><Relationship Id="rId19" Type="http://schemas.openxmlformats.org/officeDocument/2006/relationships/hyperlink" Target="mailto:yaicha.bookhout@umontana.edu" TargetMode="External"/><Relationship Id="rId31" Type="http://schemas.openxmlformats.org/officeDocument/2006/relationships/hyperlink" Target="mailto:erica.thye@umontana.edu" TargetMode="External"/><Relationship Id="rId44" Type="http://schemas.openxmlformats.org/officeDocument/2006/relationships/hyperlink" Target="mailto:indianna.turkisher@umontana.edu" TargetMode="External"/><Relationship Id="rId52" Type="http://schemas.openxmlformats.org/officeDocument/2006/relationships/hyperlink" Target="mailto:loren.guerin@umontana.edu" TargetMode="External"/><Relationship Id="rId60" Type="http://schemas.openxmlformats.org/officeDocument/2006/relationships/hyperlink" Target="mailto:stephanie.olszewski@umontana.edu" TargetMode="External"/><Relationship Id="rId65" Type="http://schemas.openxmlformats.org/officeDocument/2006/relationships/hyperlink" Target="mailto:zachary.upper@umontana.edu" TargetMode="External"/><Relationship Id="rId4" Type="http://schemas.openxmlformats.org/officeDocument/2006/relationships/hyperlink" Target="mailto:kristopher.myers@umontana.edu" TargetMode="External"/><Relationship Id="rId9" Type="http://schemas.openxmlformats.org/officeDocument/2006/relationships/hyperlink" Target="mailto:jennifer.jauncey@umontana.edu" TargetMode="External"/><Relationship Id="rId14" Type="http://schemas.openxmlformats.org/officeDocument/2006/relationships/hyperlink" Target="mailto:alex.hessler@umontana.edu" TargetMode="External"/><Relationship Id="rId22" Type="http://schemas.openxmlformats.org/officeDocument/2006/relationships/hyperlink" Target="mailto:marisa.franz@umontana.edu" TargetMode="External"/><Relationship Id="rId27" Type="http://schemas.openxmlformats.org/officeDocument/2006/relationships/hyperlink" Target="mailto:brooke.davison@umontana.edu" TargetMode="External"/><Relationship Id="rId30" Type="http://schemas.openxmlformats.org/officeDocument/2006/relationships/hyperlink" Target="mailto:michael.parrott@umontana.edu" TargetMode="External"/><Relationship Id="rId35" Type="http://schemas.openxmlformats.org/officeDocument/2006/relationships/hyperlink" Target="mailto:ashley.glover@umontana.edu" TargetMode="External"/><Relationship Id="rId43" Type="http://schemas.openxmlformats.org/officeDocument/2006/relationships/hyperlink" Target="mailto:ann.piersall@umontana.edu" TargetMode="External"/><Relationship Id="rId48" Type="http://schemas.openxmlformats.org/officeDocument/2006/relationships/hyperlink" Target="mailto:andrea.manes@umontana.edu" TargetMode="External"/><Relationship Id="rId56" Type="http://schemas.openxmlformats.org/officeDocument/2006/relationships/hyperlink" Target="mailto:nicholas.parry@umontana.edu" TargetMode="External"/><Relationship Id="rId64" Type="http://schemas.openxmlformats.org/officeDocument/2006/relationships/hyperlink" Target="mailto:corey.stelling@umontana.edu" TargetMode="External"/><Relationship Id="rId8" Type="http://schemas.openxmlformats.org/officeDocument/2006/relationships/hyperlink" Target="mailto:annette.bachmann@umontana.edu" TargetMode="External"/><Relationship Id="rId51" Type="http://schemas.openxmlformats.org/officeDocument/2006/relationships/hyperlink" Target="mailto:ross.carlson@umontana.edu" TargetMode="External"/><Relationship Id="rId3" Type="http://schemas.openxmlformats.org/officeDocument/2006/relationships/hyperlink" Target="mailto:colin.kehoe@umontana.edu" TargetMode="External"/><Relationship Id="rId12" Type="http://schemas.openxmlformats.org/officeDocument/2006/relationships/hyperlink" Target="mailto:merel.vanwijk@umontana.edu" TargetMode="External"/><Relationship Id="rId17" Type="http://schemas.openxmlformats.org/officeDocument/2006/relationships/hyperlink" Target="mailto:ashley.marjanen@umontana.edu" TargetMode="External"/><Relationship Id="rId25" Type="http://schemas.openxmlformats.org/officeDocument/2006/relationships/hyperlink" Target="mailto:joel.tatz-morey@umontana.edu" TargetMode="External"/><Relationship Id="rId33" Type="http://schemas.openxmlformats.org/officeDocument/2006/relationships/hyperlink" Target="mailto:stuart.ames@umontana.edu" TargetMode="External"/><Relationship Id="rId38" Type="http://schemas.openxmlformats.org/officeDocument/2006/relationships/hyperlink" Target="mailto:mark.vandlik@umontana.edu" TargetMode="External"/><Relationship Id="rId46" Type="http://schemas.openxmlformats.org/officeDocument/2006/relationships/hyperlink" Target="mailto:haruka.kawahara@umontana.edu" TargetMode="External"/><Relationship Id="rId59" Type="http://schemas.openxmlformats.org/officeDocument/2006/relationships/hyperlink" Target="mailto:timothy.maccart@umontana.edu" TargetMode="External"/><Relationship Id="rId67" Type="http://schemas.openxmlformats.org/officeDocument/2006/relationships/hyperlink" Target="mailto:amy.stokes@umontana.edu" TargetMode="External"/><Relationship Id="rId20" Type="http://schemas.openxmlformats.org/officeDocument/2006/relationships/hyperlink" Target="mailto:brittany.dorman@umontana.edu" TargetMode="External"/><Relationship Id="rId41" Type="http://schemas.openxmlformats.org/officeDocument/2006/relationships/hyperlink" Target="mailto:beth.linkenhoker@umontana.edu" TargetMode="External"/><Relationship Id="rId54" Type="http://schemas.openxmlformats.org/officeDocument/2006/relationships/hyperlink" Target="mailto:kai.kruse@umontana.edu" TargetMode="External"/><Relationship Id="rId62" Type="http://schemas.openxmlformats.org/officeDocument/2006/relationships/hyperlink" Target="mailto:laurie.prati@umontana.edu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mailto:cory.lazenby@umontana.edu" TargetMode="External"/><Relationship Id="rId13" Type="http://schemas.openxmlformats.org/officeDocument/2006/relationships/hyperlink" Target="mailto:kellenkolbeck@mon.com" TargetMode="External"/><Relationship Id="rId3" Type="http://schemas.openxmlformats.org/officeDocument/2006/relationships/hyperlink" Target="mailto:BTURTLEE@AOL.COM" TargetMode="External"/><Relationship Id="rId7" Type="http://schemas.openxmlformats.org/officeDocument/2006/relationships/hyperlink" Target="mailto:kathryn.kelly@umontana.edu" TargetMode="External"/><Relationship Id="rId12" Type="http://schemas.openxmlformats.org/officeDocument/2006/relationships/hyperlink" Target="mailto:kellen.kolbeck@umontana.edu" TargetMode="External"/><Relationship Id="rId17" Type="http://schemas.openxmlformats.org/officeDocument/2006/relationships/printerSettings" Target="../printerSettings/printerSettings4.bin"/><Relationship Id="rId2" Type="http://schemas.openxmlformats.org/officeDocument/2006/relationships/hyperlink" Target="mailto:andrew.butterworth@umontana.edu" TargetMode="External"/><Relationship Id="rId16" Type="http://schemas.openxmlformats.org/officeDocument/2006/relationships/hyperlink" Target="mailto:Robert.oertli@umontana.edu" TargetMode="External"/><Relationship Id="rId1" Type="http://schemas.openxmlformats.org/officeDocument/2006/relationships/hyperlink" Target="mailto:erin.axelrod@umontana.edu" TargetMode="External"/><Relationship Id="rId6" Type="http://schemas.openxmlformats.org/officeDocument/2006/relationships/hyperlink" Target="mailto:taylor@bigsky.net" TargetMode="External"/><Relationship Id="rId11" Type="http://schemas.openxmlformats.org/officeDocument/2006/relationships/hyperlink" Target="mailto:dhunter1414@msn.com" TargetMode="External"/><Relationship Id="rId5" Type="http://schemas.openxmlformats.org/officeDocument/2006/relationships/hyperlink" Target="mailto:liam.hassett@umontana.edu" TargetMode="External"/><Relationship Id="rId15" Type="http://schemas.openxmlformats.org/officeDocument/2006/relationships/hyperlink" Target="mailto:JonLisicki@gmail.com" TargetMode="External"/><Relationship Id="rId10" Type="http://schemas.openxmlformats.org/officeDocument/2006/relationships/hyperlink" Target="mailto:tucker.seitz@umontana.edu" TargetMode="External"/><Relationship Id="rId4" Type="http://schemas.openxmlformats.org/officeDocument/2006/relationships/hyperlink" Target="mailto:david.george@hotmail.com" TargetMode="External"/><Relationship Id="rId9" Type="http://schemas.openxmlformats.org/officeDocument/2006/relationships/hyperlink" Target="mailto:kirsten.nelson@umontana.edu" TargetMode="External"/><Relationship Id="rId14" Type="http://schemas.openxmlformats.org/officeDocument/2006/relationships/hyperlink" Target="mailto:Jonathan.Lisicki@umontana.edu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9"/>
  <sheetViews>
    <sheetView workbookViewId="0">
      <pane ySplit="1" topLeftCell="A5" activePane="bottomLeft" state="frozen"/>
      <selection pane="bottomLeft" activeCell="C42" sqref="C42"/>
    </sheetView>
  </sheetViews>
  <sheetFormatPr defaultRowHeight="15"/>
  <cols>
    <col min="1" max="1" width="12.5703125" style="4" bestFit="1" customWidth="1"/>
    <col min="2" max="2" width="8.85546875" style="4" customWidth="1"/>
    <col min="3" max="3" width="7.7109375" style="4" customWidth="1"/>
    <col min="4" max="4" width="28.5703125" style="4" customWidth="1"/>
    <col min="5" max="5" width="33" style="4" customWidth="1"/>
    <col min="6" max="6" width="12.42578125" style="4" customWidth="1"/>
    <col min="7" max="7" width="7.42578125" style="4" customWidth="1"/>
    <col min="8" max="8" width="7.7109375" style="4" customWidth="1"/>
    <col min="9" max="9" width="27" style="4" bestFit="1" customWidth="1"/>
    <col min="10" max="16384" width="9.140625" style="4"/>
  </cols>
  <sheetData>
    <row r="1" spans="1:9" s="3" customFormat="1">
      <c r="A1" s="3" t="s">
        <v>200</v>
      </c>
      <c r="B1" s="3" t="s">
        <v>201</v>
      </c>
      <c r="C1" s="3" t="s">
        <v>202</v>
      </c>
      <c r="D1" s="3" t="s">
        <v>393</v>
      </c>
      <c r="E1" s="3" t="s">
        <v>392</v>
      </c>
      <c r="F1" s="3" t="s">
        <v>204</v>
      </c>
      <c r="G1" s="3" t="s">
        <v>205</v>
      </c>
      <c r="H1" s="3" t="s">
        <v>395</v>
      </c>
      <c r="I1" s="3" t="s">
        <v>386</v>
      </c>
    </row>
    <row r="3" spans="1:9">
      <c r="A3" s="4" t="s">
        <v>71</v>
      </c>
      <c r="B3" s="4" t="s">
        <v>388</v>
      </c>
      <c r="C3" s="4" t="s">
        <v>121</v>
      </c>
      <c r="D3" s="76" t="s">
        <v>391</v>
      </c>
      <c r="E3" s="76" t="s">
        <v>394</v>
      </c>
      <c r="F3" s="4" t="s">
        <v>389</v>
      </c>
      <c r="G3" s="4" t="s">
        <v>390</v>
      </c>
      <c r="H3" s="4" t="s">
        <v>396</v>
      </c>
    </row>
    <row r="4" spans="1:9">
      <c r="A4" s="4" t="s">
        <v>397</v>
      </c>
      <c r="B4" s="4" t="s">
        <v>398</v>
      </c>
      <c r="C4" s="4" t="s">
        <v>62</v>
      </c>
      <c r="D4" s="59" t="s">
        <v>401</v>
      </c>
      <c r="E4" s="76" t="s">
        <v>400</v>
      </c>
      <c r="F4" s="4" t="s">
        <v>399</v>
      </c>
      <c r="G4" s="4" t="s">
        <v>390</v>
      </c>
      <c r="H4" s="4" t="s">
        <v>396</v>
      </c>
    </row>
    <row r="5" spans="1:9">
      <c r="A5" s="4" t="s">
        <v>13</v>
      </c>
      <c r="B5" s="4" t="s">
        <v>15</v>
      </c>
      <c r="C5" s="4" t="s">
        <v>14</v>
      </c>
      <c r="D5" s="76" t="s">
        <v>164</v>
      </c>
      <c r="E5" s="76" t="s">
        <v>402</v>
      </c>
      <c r="F5" s="4" t="s">
        <v>224</v>
      </c>
      <c r="G5" s="4" t="s">
        <v>403</v>
      </c>
      <c r="H5" s="4" t="s">
        <v>396</v>
      </c>
    </row>
    <row r="6" spans="1:9">
      <c r="A6" s="4" t="s">
        <v>404</v>
      </c>
      <c r="B6" s="4" t="s">
        <v>405</v>
      </c>
      <c r="C6" s="4" t="s">
        <v>121</v>
      </c>
      <c r="D6" s="76" t="s">
        <v>408</v>
      </c>
      <c r="E6" s="76" t="s">
        <v>407</v>
      </c>
      <c r="F6" s="4" t="s">
        <v>406</v>
      </c>
      <c r="G6" s="4" t="s">
        <v>390</v>
      </c>
      <c r="H6" s="76" t="s">
        <v>387</v>
      </c>
    </row>
    <row r="7" spans="1:9">
      <c r="A7" s="4" t="s">
        <v>411</v>
      </c>
      <c r="B7" s="4" t="s">
        <v>5</v>
      </c>
      <c r="C7" s="4" t="s">
        <v>79</v>
      </c>
      <c r="D7" s="76" t="s">
        <v>409</v>
      </c>
      <c r="E7" s="76" t="s">
        <v>410</v>
      </c>
      <c r="F7" s="4" t="s">
        <v>412</v>
      </c>
      <c r="G7" s="4" t="s">
        <v>390</v>
      </c>
      <c r="H7" s="4" t="s">
        <v>396</v>
      </c>
    </row>
    <row r="8" spans="1:9">
      <c r="A8" s="4" t="s">
        <v>417</v>
      </c>
      <c r="B8" s="4" t="s">
        <v>34</v>
      </c>
      <c r="C8" s="4" t="s">
        <v>4</v>
      </c>
      <c r="D8" s="59" t="s">
        <v>415</v>
      </c>
      <c r="E8" s="76" t="s">
        <v>414</v>
      </c>
      <c r="F8" s="4" t="s">
        <v>416</v>
      </c>
      <c r="G8" s="4" t="s">
        <v>403</v>
      </c>
      <c r="H8" s="4" t="s">
        <v>413</v>
      </c>
    </row>
    <row r="9" spans="1:9">
      <c r="A9" s="4" t="s">
        <v>418</v>
      </c>
      <c r="B9" s="4" t="s">
        <v>419</v>
      </c>
      <c r="C9" s="4" t="s">
        <v>8</v>
      </c>
      <c r="D9" s="76" t="s">
        <v>422</v>
      </c>
      <c r="E9" s="76" t="s">
        <v>423</v>
      </c>
      <c r="F9" s="4" t="s">
        <v>420</v>
      </c>
      <c r="G9" s="4" t="s">
        <v>421</v>
      </c>
      <c r="H9" s="4" t="s">
        <v>396</v>
      </c>
    </row>
    <row r="10" spans="1:9">
      <c r="A10" s="4" t="s">
        <v>424</v>
      </c>
      <c r="B10" s="4" t="s">
        <v>425</v>
      </c>
      <c r="C10" s="4" t="s">
        <v>12</v>
      </c>
      <c r="D10" s="76" t="s">
        <v>427</v>
      </c>
      <c r="E10" s="76" t="s">
        <v>428</v>
      </c>
      <c r="F10" s="4" t="s">
        <v>426</v>
      </c>
      <c r="G10" s="4" t="s">
        <v>390</v>
      </c>
      <c r="H10" s="4" t="s">
        <v>396</v>
      </c>
    </row>
    <row r="11" spans="1:9">
      <c r="A11" s="4" t="s">
        <v>429</v>
      </c>
      <c r="B11" s="4" t="s">
        <v>430</v>
      </c>
      <c r="C11" s="4" t="s">
        <v>11</v>
      </c>
      <c r="D11" s="76" t="s">
        <v>432</v>
      </c>
      <c r="E11" s="76" t="s">
        <v>433</v>
      </c>
      <c r="F11" s="4" t="s">
        <v>431</v>
      </c>
      <c r="G11" s="4" t="s">
        <v>390</v>
      </c>
      <c r="H11" s="4" t="s">
        <v>396</v>
      </c>
    </row>
    <row r="12" spans="1:9">
      <c r="A12" s="4" t="s">
        <v>429</v>
      </c>
      <c r="B12" s="4" t="s">
        <v>434</v>
      </c>
      <c r="C12" s="4" t="s">
        <v>4</v>
      </c>
      <c r="D12" s="76" t="s">
        <v>435</v>
      </c>
      <c r="E12" s="76" t="s">
        <v>436</v>
      </c>
      <c r="F12" s="4" t="s">
        <v>416</v>
      </c>
      <c r="G12" s="4" t="s">
        <v>390</v>
      </c>
      <c r="H12" s="4" t="s">
        <v>396</v>
      </c>
    </row>
    <row r="13" spans="1:9">
      <c r="A13" s="4" t="s">
        <v>437</v>
      </c>
      <c r="B13" s="4" t="s">
        <v>10</v>
      </c>
      <c r="C13" s="4" t="s">
        <v>14</v>
      </c>
      <c r="D13" s="76" t="s">
        <v>438</v>
      </c>
      <c r="E13" s="76" t="s">
        <v>439</v>
      </c>
      <c r="F13" s="4" t="s">
        <v>230</v>
      </c>
      <c r="G13" s="4" t="s">
        <v>403</v>
      </c>
      <c r="H13" s="4" t="s">
        <v>396</v>
      </c>
    </row>
    <row r="14" spans="1:9">
      <c r="A14" s="4" t="s">
        <v>442</v>
      </c>
      <c r="B14" s="4" t="s">
        <v>443</v>
      </c>
      <c r="C14" s="4" t="s">
        <v>28</v>
      </c>
      <c r="D14" s="76" t="s">
        <v>440</v>
      </c>
      <c r="E14" s="59" t="s">
        <v>441</v>
      </c>
      <c r="F14" s="4" t="s">
        <v>221</v>
      </c>
      <c r="G14" s="4" t="s">
        <v>421</v>
      </c>
      <c r="H14" s="4" t="s">
        <v>396</v>
      </c>
    </row>
    <row r="15" spans="1:9">
      <c r="A15" s="4" t="s">
        <v>448</v>
      </c>
      <c r="B15" s="4" t="s">
        <v>120</v>
      </c>
      <c r="C15" s="4" t="s">
        <v>11</v>
      </c>
      <c r="D15" s="76" t="s">
        <v>444</v>
      </c>
      <c r="E15" s="76" t="s">
        <v>445</v>
      </c>
      <c r="F15" s="4" t="s">
        <v>447</v>
      </c>
      <c r="G15" s="4" t="s">
        <v>390</v>
      </c>
      <c r="H15" s="4" t="s">
        <v>396</v>
      </c>
    </row>
    <row r="16" spans="1:9">
      <c r="A16" s="4" t="s">
        <v>451</v>
      </c>
      <c r="B16" s="4" t="s">
        <v>452</v>
      </c>
      <c r="C16" s="4" t="s">
        <v>8</v>
      </c>
      <c r="D16" s="76" t="s">
        <v>449</v>
      </c>
      <c r="E16" s="76" t="s">
        <v>450</v>
      </c>
      <c r="F16" s="4" t="s">
        <v>416</v>
      </c>
      <c r="G16" s="4" t="s">
        <v>421</v>
      </c>
      <c r="H16" s="4" t="s">
        <v>387</v>
      </c>
    </row>
    <row r="17" spans="1:8">
      <c r="A17" s="4" t="s">
        <v>455</v>
      </c>
      <c r="B17" s="4" t="s">
        <v>456</v>
      </c>
      <c r="C17" s="4" t="s">
        <v>14</v>
      </c>
      <c r="D17" s="76" t="s">
        <v>453</v>
      </c>
      <c r="E17" s="76" t="s">
        <v>454</v>
      </c>
      <c r="F17" s="76" t="s">
        <v>416</v>
      </c>
      <c r="G17" s="77" t="s">
        <v>390</v>
      </c>
      <c r="H17" s="77" t="s">
        <v>387</v>
      </c>
    </row>
    <row r="18" spans="1:8">
      <c r="A18" s="4" t="s">
        <v>458</v>
      </c>
      <c r="B18" s="4" t="s">
        <v>457</v>
      </c>
      <c r="C18" s="4" t="s">
        <v>11</v>
      </c>
      <c r="D18" s="76" t="s">
        <v>460</v>
      </c>
      <c r="E18" s="76" t="s">
        <v>461</v>
      </c>
      <c r="F18" s="4" t="s">
        <v>459</v>
      </c>
      <c r="G18" s="4" t="s">
        <v>421</v>
      </c>
      <c r="H18" s="4" t="s">
        <v>396</v>
      </c>
    </row>
    <row r="19" spans="1:8">
      <c r="A19" s="4" t="s">
        <v>462</v>
      </c>
      <c r="B19" s="4" t="s">
        <v>463</v>
      </c>
      <c r="C19" s="4" t="s">
        <v>11</v>
      </c>
      <c r="D19" s="76" t="s">
        <v>465</v>
      </c>
      <c r="E19" s="76" t="s">
        <v>466</v>
      </c>
      <c r="F19" s="4" t="s">
        <v>464</v>
      </c>
      <c r="G19" s="4" t="s">
        <v>390</v>
      </c>
      <c r="H19" s="4" t="s">
        <v>396</v>
      </c>
    </row>
    <row r="20" spans="1:8">
      <c r="A20" s="4" t="s">
        <v>467</v>
      </c>
      <c r="B20" s="4" t="s">
        <v>7</v>
      </c>
      <c r="C20" s="4" t="s">
        <v>28</v>
      </c>
      <c r="D20" s="76" t="s">
        <v>470</v>
      </c>
      <c r="E20" s="59" t="s">
        <v>469</v>
      </c>
      <c r="F20" s="4" t="s">
        <v>468</v>
      </c>
      <c r="G20" s="4" t="s">
        <v>390</v>
      </c>
      <c r="H20" s="4" t="s">
        <v>396</v>
      </c>
    </row>
    <row r="21" spans="1:8">
      <c r="A21" s="4" t="s">
        <v>471</v>
      </c>
      <c r="B21" s="4" t="s">
        <v>472</v>
      </c>
      <c r="C21" s="4" t="s">
        <v>14</v>
      </c>
      <c r="D21" s="59" t="s">
        <v>474</v>
      </c>
      <c r="E21" s="76" t="s">
        <v>475</v>
      </c>
      <c r="F21" s="4" t="s">
        <v>473</v>
      </c>
      <c r="G21" s="4" t="s">
        <v>390</v>
      </c>
      <c r="H21" s="4" t="s">
        <v>396</v>
      </c>
    </row>
    <row r="22" spans="1:8">
      <c r="A22" s="4" t="s">
        <v>478</v>
      </c>
      <c r="B22" s="4" t="s">
        <v>543</v>
      </c>
      <c r="C22" s="4" t="s">
        <v>62</v>
      </c>
      <c r="D22" s="76" t="s">
        <v>476</v>
      </c>
      <c r="E22" s="76" t="s">
        <v>477</v>
      </c>
      <c r="F22" s="4" t="s">
        <v>230</v>
      </c>
      <c r="G22" s="4" t="s">
        <v>390</v>
      </c>
      <c r="H22" s="4" t="s">
        <v>387</v>
      </c>
    </row>
    <row r="23" spans="1:8">
      <c r="A23" s="4" t="s">
        <v>479</v>
      </c>
      <c r="B23" s="4" t="s">
        <v>480</v>
      </c>
      <c r="C23" s="4" t="s">
        <v>8</v>
      </c>
      <c r="D23" s="76" t="s">
        <v>481</v>
      </c>
      <c r="E23" s="59" t="s">
        <v>482</v>
      </c>
      <c r="F23" s="4" t="s">
        <v>483</v>
      </c>
      <c r="G23" s="4" t="s">
        <v>390</v>
      </c>
      <c r="H23" s="4" t="s">
        <v>396</v>
      </c>
    </row>
    <row r="24" spans="1:8">
      <c r="A24" s="4" t="s">
        <v>484</v>
      </c>
      <c r="B24" s="4" t="s">
        <v>485</v>
      </c>
      <c r="C24" s="4" t="s">
        <v>79</v>
      </c>
      <c r="D24" s="76" t="s">
        <v>487</v>
      </c>
      <c r="E24" s="76" t="s">
        <v>488</v>
      </c>
      <c r="F24" s="4" t="s">
        <v>486</v>
      </c>
      <c r="G24" s="4" t="s">
        <v>403</v>
      </c>
      <c r="H24" s="4" t="s">
        <v>396</v>
      </c>
    </row>
    <row r="25" spans="1:8">
      <c r="A25" s="4" t="s">
        <v>489</v>
      </c>
      <c r="B25" s="4" t="s">
        <v>490</v>
      </c>
      <c r="C25" s="4" t="s">
        <v>79</v>
      </c>
      <c r="D25" s="76" t="s">
        <v>492</v>
      </c>
      <c r="E25" s="76" t="s">
        <v>493</v>
      </c>
      <c r="F25" s="4" t="s">
        <v>446</v>
      </c>
      <c r="G25" s="4" t="s">
        <v>491</v>
      </c>
      <c r="H25" s="4" t="s">
        <v>396</v>
      </c>
    </row>
    <row r="26" spans="1:8">
      <c r="A26" s="4" t="s">
        <v>494</v>
      </c>
      <c r="B26" s="4" t="s">
        <v>495</v>
      </c>
      <c r="C26" s="4" t="s">
        <v>40</v>
      </c>
      <c r="D26" s="76" t="s">
        <v>497</v>
      </c>
      <c r="E26" s="76" t="s">
        <v>498</v>
      </c>
      <c r="F26" s="4" t="s">
        <v>496</v>
      </c>
      <c r="G26" s="4" t="s">
        <v>403</v>
      </c>
      <c r="H26" s="4" t="s">
        <v>396</v>
      </c>
    </row>
    <row r="27" spans="1:8">
      <c r="A27" s="4" t="s">
        <v>499</v>
      </c>
      <c r="B27" s="4" t="s">
        <v>500</v>
      </c>
      <c r="C27" s="4" t="s">
        <v>8</v>
      </c>
      <c r="D27" s="59" t="s">
        <v>502</v>
      </c>
      <c r="E27" s="76" t="s">
        <v>503</v>
      </c>
      <c r="F27" s="4" t="s">
        <v>501</v>
      </c>
      <c r="G27" s="4" t="s">
        <v>491</v>
      </c>
      <c r="H27" s="4" t="s">
        <v>396</v>
      </c>
    </row>
    <row r="28" spans="1:8">
      <c r="A28" s="4" t="s">
        <v>545</v>
      </c>
      <c r="B28" s="4" t="s">
        <v>456</v>
      </c>
      <c r="C28" s="4" t="s">
        <v>36</v>
      </c>
      <c r="D28" s="76" t="s">
        <v>546</v>
      </c>
      <c r="E28" s="76" t="s">
        <v>547</v>
      </c>
      <c r="F28" s="4" t="s">
        <v>473</v>
      </c>
      <c r="G28" s="4" t="s">
        <v>421</v>
      </c>
    </row>
    <row r="29" spans="1:8">
      <c r="A29" s="4" t="s">
        <v>504</v>
      </c>
      <c r="B29" s="4" t="s">
        <v>69</v>
      </c>
      <c r="C29" s="4" t="s">
        <v>4</v>
      </c>
      <c r="D29" s="76" t="s">
        <v>506</v>
      </c>
      <c r="E29" s="76" t="s">
        <v>507</v>
      </c>
      <c r="F29" s="4" t="s">
        <v>505</v>
      </c>
      <c r="G29" s="4" t="s">
        <v>403</v>
      </c>
      <c r="H29" s="4" t="s">
        <v>396</v>
      </c>
    </row>
    <row r="30" spans="1:8">
      <c r="A30" s="4" t="s">
        <v>508</v>
      </c>
      <c r="B30" s="4" t="s">
        <v>509</v>
      </c>
      <c r="C30" s="4" t="s">
        <v>28</v>
      </c>
      <c r="D30" s="59" t="s">
        <v>510</v>
      </c>
      <c r="F30" s="4" t="s">
        <v>225</v>
      </c>
      <c r="G30" s="4" t="s">
        <v>390</v>
      </c>
      <c r="H30" s="4" t="s">
        <v>387</v>
      </c>
    </row>
    <row r="31" spans="1:8">
      <c r="A31" s="4" t="s">
        <v>511</v>
      </c>
      <c r="B31" s="4" t="s">
        <v>25</v>
      </c>
      <c r="C31" s="4" t="s">
        <v>8</v>
      </c>
      <c r="D31" s="76" t="s">
        <v>513</v>
      </c>
      <c r="E31" s="76" t="s">
        <v>514</v>
      </c>
      <c r="F31" s="4" t="s">
        <v>512</v>
      </c>
      <c r="G31" s="4" t="s">
        <v>390</v>
      </c>
      <c r="H31" s="4" t="s">
        <v>396</v>
      </c>
    </row>
    <row r="32" spans="1:8">
      <c r="A32" s="4" t="s">
        <v>518</v>
      </c>
      <c r="B32" s="4" t="s">
        <v>515</v>
      </c>
      <c r="C32" s="4" t="s">
        <v>11</v>
      </c>
      <c r="D32" s="59" t="s">
        <v>516</v>
      </c>
      <c r="E32" s="76" t="s">
        <v>517</v>
      </c>
      <c r="F32" s="4" t="s">
        <v>416</v>
      </c>
      <c r="G32" s="4" t="s">
        <v>390</v>
      </c>
      <c r="H32" s="4" t="s">
        <v>396</v>
      </c>
    </row>
    <row r="33" spans="1:8">
      <c r="A33" s="4" t="s">
        <v>519</v>
      </c>
      <c r="B33" s="4" t="s">
        <v>78</v>
      </c>
      <c r="C33" s="4" t="s">
        <v>152</v>
      </c>
      <c r="D33" s="76" t="s">
        <v>520</v>
      </c>
      <c r="E33" s="76" t="s">
        <v>521</v>
      </c>
      <c r="F33" s="4" t="s">
        <v>225</v>
      </c>
      <c r="G33" s="4" t="s">
        <v>390</v>
      </c>
      <c r="H33" s="4" t="s">
        <v>387</v>
      </c>
    </row>
    <row r="34" spans="1:8">
      <c r="A34" s="4" t="s">
        <v>522</v>
      </c>
      <c r="B34" s="4" t="s">
        <v>3</v>
      </c>
      <c r="C34" s="4" t="s">
        <v>59</v>
      </c>
      <c r="D34" s="76" t="s">
        <v>523</v>
      </c>
      <c r="E34" s="76" t="s">
        <v>524</v>
      </c>
      <c r="F34" s="4" t="s">
        <v>525</v>
      </c>
      <c r="G34" s="4" t="s">
        <v>491</v>
      </c>
      <c r="H34" s="4" t="s">
        <v>396</v>
      </c>
    </row>
    <row r="35" spans="1:8">
      <c r="A35" s="4" t="s">
        <v>526</v>
      </c>
      <c r="B35" s="4" t="s">
        <v>527</v>
      </c>
      <c r="C35" s="4" t="s">
        <v>4</v>
      </c>
      <c r="D35" s="76" t="s">
        <v>528</v>
      </c>
      <c r="E35" s="76" t="s">
        <v>529</v>
      </c>
      <c r="F35" s="4" t="s">
        <v>399</v>
      </c>
      <c r="G35" s="4" t="s">
        <v>390</v>
      </c>
      <c r="H35" s="4" t="s">
        <v>396</v>
      </c>
    </row>
    <row r="36" spans="1:8">
      <c r="A36" s="4" t="s">
        <v>530</v>
      </c>
      <c r="B36" s="4" t="s">
        <v>531</v>
      </c>
      <c r="C36" s="4" t="s">
        <v>11</v>
      </c>
      <c r="D36" s="59" t="s">
        <v>533</v>
      </c>
      <c r="E36" s="59" t="s">
        <v>534</v>
      </c>
      <c r="F36" s="4" t="s">
        <v>532</v>
      </c>
      <c r="G36" s="4" t="s">
        <v>421</v>
      </c>
      <c r="H36" s="4" t="s">
        <v>396</v>
      </c>
    </row>
    <row r="37" spans="1:8">
      <c r="A37" s="4" t="s">
        <v>550</v>
      </c>
      <c r="B37" s="4" t="s">
        <v>25</v>
      </c>
      <c r="C37" s="4" t="s">
        <v>11</v>
      </c>
      <c r="D37" s="76" t="s">
        <v>548</v>
      </c>
      <c r="E37" s="76" t="s">
        <v>549</v>
      </c>
      <c r="F37" s="4" t="s">
        <v>551</v>
      </c>
      <c r="G37" s="4" t="s">
        <v>390</v>
      </c>
    </row>
    <row r="38" spans="1:8">
      <c r="A38" s="4" t="s">
        <v>537</v>
      </c>
      <c r="B38" s="4" t="s">
        <v>7</v>
      </c>
      <c r="C38" s="4" t="s">
        <v>59</v>
      </c>
      <c r="D38" s="76" t="s">
        <v>535</v>
      </c>
      <c r="E38" s="76" t="s">
        <v>536</v>
      </c>
      <c r="F38" s="4" t="s">
        <v>416</v>
      </c>
      <c r="G38" s="4" t="s">
        <v>390</v>
      </c>
      <c r="H38" s="4" t="s">
        <v>544</v>
      </c>
    </row>
    <row r="39" spans="1:8">
      <c r="A39" s="4" t="s">
        <v>540</v>
      </c>
      <c r="B39" s="4" t="s">
        <v>541</v>
      </c>
      <c r="C39" s="4" t="s">
        <v>62</v>
      </c>
      <c r="D39" s="76" t="s">
        <v>538</v>
      </c>
      <c r="E39" s="76" t="s">
        <v>539</v>
      </c>
      <c r="F39" s="4" t="s">
        <v>542</v>
      </c>
      <c r="G39" s="4" t="s">
        <v>390</v>
      </c>
      <c r="H39" s="4" t="s">
        <v>396</v>
      </c>
    </row>
  </sheetData>
  <hyperlinks>
    <hyperlink ref="D4" r:id="rId1"/>
    <hyperlink ref="D8" r:id="rId2"/>
    <hyperlink ref="E14" r:id="rId3"/>
    <hyperlink ref="E20" r:id="rId4"/>
    <hyperlink ref="D21" r:id="rId5"/>
    <hyperlink ref="E23" r:id="rId6"/>
    <hyperlink ref="D27" r:id="rId7"/>
    <hyperlink ref="D30" r:id="rId8"/>
    <hyperlink ref="D32" r:id="rId9"/>
    <hyperlink ref="D36" r:id="rId10"/>
    <hyperlink ref="E36" r:id="rId11"/>
  </hyperlinks>
  <pageMargins left="0.7" right="0.7" top="0.75" bottom="0.75" header="0.3" footer="0.3"/>
  <pageSetup scale="63" fitToHeight="2" orientation="portrait" r:id="rId1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56"/>
  <sheetViews>
    <sheetView zoomScaleNormal="100" workbookViewId="0">
      <selection activeCell="C22" sqref="B1:C22"/>
    </sheetView>
  </sheetViews>
  <sheetFormatPr defaultRowHeight="15"/>
  <cols>
    <col min="1" max="1" width="3" bestFit="1" customWidth="1"/>
    <col min="2" max="2" width="50.85546875" bestFit="1" customWidth="1"/>
    <col min="3" max="3" width="9.7109375" customWidth="1"/>
    <col min="4" max="4" width="14.28515625" bestFit="1" customWidth="1"/>
    <col min="5" max="5" width="11.42578125" bestFit="1" customWidth="1"/>
  </cols>
  <sheetData>
    <row r="1" spans="1:6" ht="16.5" thickTop="1" thickBot="1">
      <c r="A1" s="100">
        <v>8</v>
      </c>
      <c r="B1" s="108" t="s">
        <v>665</v>
      </c>
      <c r="C1" s="132">
        <v>21</v>
      </c>
      <c r="D1" s="107" t="s">
        <v>677</v>
      </c>
      <c r="E1" s="107" t="s">
        <v>678</v>
      </c>
      <c r="F1" s="107" t="s">
        <v>679</v>
      </c>
    </row>
    <row r="2" spans="1:6" ht="15.75" thickTop="1">
      <c r="A2" s="100">
        <v>2</v>
      </c>
      <c r="B2" s="108" t="s">
        <v>688</v>
      </c>
      <c r="C2" s="130">
        <v>18</v>
      </c>
      <c r="D2" s="109" t="s">
        <v>644</v>
      </c>
      <c r="E2" s="88" t="s">
        <v>645</v>
      </c>
      <c r="F2" s="106">
        <v>1</v>
      </c>
    </row>
    <row r="3" spans="1:6">
      <c r="A3" s="100">
        <v>14</v>
      </c>
      <c r="B3" s="108" t="s">
        <v>670</v>
      </c>
      <c r="C3" s="130">
        <v>14</v>
      </c>
      <c r="D3" s="100" t="s">
        <v>451</v>
      </c>
      <c r="E3" s="86" t="s">
        <v>452</v>
      </c>
      <c r="F3" s="101">
        <v>2</v>
      </c>
    </row>
    <row r="4" spans="1:6">
      <c r="A4" s="100">
        <v>10</v>
      </c>
      <c r="B4" s="108" t="s">
        <v>667</v>
      </c>
      <c r="C4" s="130">
        <v>9</v>
      </c>
      <c r="D4" s="100" t="s">
        <v>478</v>
      </c>
      <c r="E4" s="86" t="s">
        <v>543</v>
      </c>
      <c r="F4" s="101">
        <v>2</v>
      </c>
    </row>
    <row r="5" spans="1:6">
      <c r="A5" s="100">
        <v>15</v>
      </c>
      <c r="B5" s="108" t="s">
        <v>671</v>
      </c>
      <c r="C5" s="130">
        <v>9</v>
      </c>
      <c r="D5" s="100" t="s">
        <v>518</v>
      </c>
      <c r="E5" s="86" t="s">
        <v>515</v>
      </c>
      <c r="F5" s="101">
        <v>2</v>
      </c>
    </row>
    <row r="6" spans="1:6">
      <c r="A6" s="100">
        <v>7</v>
      </c>
      <c r="B6" s="108" t="s">
        <v>664</v>
      </c>
      <c r="C6" s="130">
        <v>8</v>
      </c>
      <c r="D6" s="100" t="s">
        <v>580</v>
      </c>
      <c r="E6" s="86" t="s">
        <v>581</v>
      </c>
      <c r="F6" s="101">
        <v>3</v>
      </c>
    </row>
    <row r="7" spans="1:6">
      <c r="A7" s="100">
        <v>16</v>
      </c>
      <c r="B7" s="108" t="s">
        <v>672</v>
      </c>
      <c r="C7" s="130">
        <v>8</v>
      </c>
      <c r="D7" s="100" t="s">
        <v>458</v>
      </c>
      <c r="E7" s="86" t="s">
        <v>457</v>
      </c>
      <c r="F7" s="101">
        <v>3</v>
      </c>
    </row>
    <row r="8" spans="1:6">
      <c r="A8" s="100">
        <v>18</v>
      </c>
      <c r="B8" s="108" t="s">
        <v>674</v>
      </c>
      <c r="C8" s="130">
        <v>8</v>
      </c>
      <c r="D8" s="100" t="s">
        <v>71</v>
      </c>
      <c r="E8" s="86" t="s">
        <v>388</v>
      </c>
      <c r="F8" s="101">
        <v>4</v>
      </c>
    </row>
    <row r="9" spans="1:6">
      <c r="A9" s="100">
        <v>20</v>
      </c>
      <c r="B9" s="108" t="s">
        <v>676</v>
      </c>
      <c r="C9" s="130">
        <v>8</v>
      </c>
      <c r="D9" s="100" t="s">
        <v>429</v>
      </c>
      <c r="E9" s="86" t="s">
        <v>430</v>
      </c>
      <c r="F9" s="101">
        <v>4</v>
      </c>
    </row>
    <row r="10" spans="1:6">
      <c r="A10" s="100">
        <v>6</v>
      </c>
      <c r="B10" s="108" t="s">
        <v>663</v>
      </c>
      <c r="C10" s="130">
        <v>7</v>
      </c>
      <c r="D10" s="100" t="s">
        <v>526</v>
      </c>
      <c r="E10" s="86" t="s">
        <v>527</v>
      </c>
      <c r="F10" s="101">
        <v>4</v>
      </c>
    </row>
    <row r="11" spans="1:6">
      <c r="A11" s="100">
        <v>13</v>
      </c>
      <c r="B11" s="108" t="s">
        <v>689</v>
      </c>
      <c r="C11" s="130">
        <v>7</v>
      </c>
      <c r="D11" s="100" t="s">
        <v>590</v>
      </c>
      <c r="E11" s="86" t="s">
        <v>591</v>
      </c>
      <c r="F11" s="101">
        <v>4</v>
      </c>
    </row>
    <row r="12" spans="1:6" ht="15.75" thickBot="1">
      <c r="A12" s="100">
        <v>21</v>
      </c>
      <c r="B12" s="108" t="s">
        <v>681</v>
      </c>
      <c r="C12" s="130">
        <v>7</v>
      </c>
      <c r="D12" s="100" t="s">
        <v>437</v>
      </c>
      <c r="E12" s="86" t="s">
        <v>10</v>
      </c>
      <c r="F12" s="101">
        <v>5</v>
      </c>
    </row>
    <row r="13" spans="1:6" ht="15.75" thickTop="1">
      <c r="A13" s="99">
        <v>1</v>
      </c>
      <c r="B13" s="105" t="s">
        <v>659</v>
      </c>
      <c r="C13" s="131">
        <v>5</v>
      </c>
      <c r="D13" s="100" t="s">
        <v>424</v>
      </c>
      <c r="E13" s="86" t="s">
        <v>425</v>
      </c>
      <c r="F13" s="101">
        <v>6</v>
      </c>
    </row>
    <row r="14" spans="1:6">
      <c r="A14" s="100">
        <v>11</v>
      </c>
      <c r="B14" s="108" t="s">
        <v>668</v>
      </c>
      <c r="C14" s="130">
        <v>5</v>
      </c>
      <c r="D14" s="100" t="s">
        <v>471</v>
      </c>
      <c r="E14" s="86" t="s">
        <v>472</v>
      </c>
      <c r="F14" s="101">
        <v>6</v>
      </c>
    </row>
    <row r="15" spans="1:6">
      <c r="A15" s="100">
        <v>4</v>
      </c>
      <c r="B15" s="108" t="s">
        <v>661</v>
      </c>
      <c r="C15" s="130">
        <v>4</v>
      </c>
      <c r="D15" s="100" t="s">
        <v>588</v>
      </c>
      <c r="E15" s="86" t="s">
        <v>589</v>
      </c>
      <c r="F15" s="101">
        <v>6</v>
      </c>
    </row>
    <row r="16" spans="1:6">
      <c r="A16" s="100">
        <v>19</v>
      </c>
      <c r="B16" s="108" t="s">
        <v>675</v>
      </c>
      <c r="C16" s="130">
        <v>4</v>
      </c>
      <c r="D16" s="100" t="s">
        <v>561</v>
      </c>
      <c r="E16" s="86" t="s">
        <v>562</v>
      </c>
      <c r="F16" s="101">
        <v>6</v>
      </c>
    </row>
    <row r="17" spans="1:6">
      <c r="A17" s="100">
        <v>23</v>
      </c>
      <c r="B17" s="108" t="s">
        <v>683</v>
      </c>
      <c r="C17" s="130">
        <v>4</v>
      </c>
      <c r="D17" s="100" t="s">
        <v>573</v>
      </c>
      <c r="E17" s="86" t="s">
        <v>574</v>
      </c>
      <c r="F17" s="101">
        <v>7</v>
      </c>
    </row>
    <row r="18" spans="1:6" ht="15.75">
      <c r="A18" s="100">
        <v>24</v>
      </c>
      <c r="B18" s="133" t="s">
        <v>687</v>
      </c>
      <c r="C18" s="134">
        <v>4</v>
      </c>
      <c r="D18" s="100" t="s">
        <v>577</v>
      </c>
      <c r="E18" s="86" t="s">
        <v>578</v>
      </c>
      <c r="F18" s="101">
        <v>7</v>
      </c>
    </row>
    <row r="19" spans="1:6">
      <c r="A19" s="100">
        <v>5</v>
      </c>
      <c r="B19" s="108" t="s">
        <v>662</v>
      </c>
      <c r="C19" s="130">
        <v>2</v>
      </c>
      <c r="D19" s="100" t="s">
        <v>540</v>
      </c>
      <c r="E19" s="86" t="s">
        <v>541</v>
      </c>
      <c r="F19" s="101">
        <v>7</v>
      </c>
    </row>
    <row r="20" spans="1:6">
      <c r="A20" s="100">
        <v>9</v>
      </c>
      <c r="B20" s="108" t="s">
        <v>666</v>
      </c>
      <c r="C20" s="130">
        <v>2</v>
      </c>
      <c r="D20" s="100" t="s">
        <v>568</v>
      </c>
      <c r="E20" s="86" t="s">
        <v>569</v>
      </c>
      <c r="F20" s="101">
        <v>8</v>
      </c>
    </row>
    <row r="21" spans="1:6">
      <c r="A21" s="100">
        <v>3</v>
      </c>
      <c r="B21" s="108" t="s">
        <v>660</v>
      </c>
      <c r="C21" s="130">
        <v>1</v>
      </c>
      <c r="D21" s="100" t="s">
        <v>537</v>
      </c>
      <c r="E21" s="86" t="s">
        <v>7</v>
      </c>
      <c r="F21" s="101">
        <v>8</v>
      </c>
    </row>
    <row r="22" spans="1:6">
      <c r="A22" s="100">
        <v>12</v>
      </c>
      <c r="B22" s="108" t="s">
        <v>669</v>
      </c>
      <c r="C22" s="130">
        <v>1</v>
      </c>
      <c r="D22" s="100" t="s">
        <v>462</v>
      </c>
      <c r="E22" s="86" t="s">
        <v>463</v>
      </c>
      <c r="F22" s="101">
        <v>9</v>
      </c>
    </row>
    <row r="23" spans="1:6">
      <c r="A23" s="100">
        <v>17</v>
      </c>
      <c r="B23" s="108" t="s">
        <v>673</v>
      </c>
      <c r="C23" s="130"/>
      <c r="D23" s="100" t="s">
        <v>556</v>
      </c>
      <c r="E23" s="86" t="s">
        <v>557</v>
      </c>
      <c r="F23" s="101">
        <v>9</v>
      </c>
    </row>
    <row r="24" spans="1:6">
      <c r="A24" s="100">
        <v>22</v>
      </c>
      <c r="B24" t="s">
        <v>682</v>
      </c>
      <c r="D24" s="100" t="s">
        <v>404</v>
      </c>
      <c r="E24" s="86" t="s">
        <v>405</v>
      </c>
      <c r="F24" s="101">
        <v>10</v>
      </c>
    </row>
    <row r="25" spans="1:6" ht="15.75">
      <c r="A25" s="100"/>
      <c r="B25" s="128"/>
      <c r="C25" s="128"/>
      <c r="D25" s="100" t="s">
        <v>455</v>
      </c>
      <c r="E25" s="86" t="s">
        <v>456</v>
      </c>
      <c r="F25" s="101">
        <v>10</v>
      </c>
    </row>
    <row r="26" spans="1:6">
      <c r="A26" s="100"/>
      <c r="D26" s="100" t="s">
        <v>586</v>
      </c>
      <c r="E26" s="86" t="s">
        <v>587</v>
      </c>
      <c r="F26" s="101">
        <v>10</v>
      </c>
    </row>
    <row r="27" spans="1:6">
      <c r="A27" s="100"/>
      <c r="B27" s="108"/>
      <c r="C27" s="130"/>
      <c r="D27" s="100" t="s">
        <v>583</v>
      </c>
      <c r="E27" s="86" t="s">
        <v>584</v>
      </c>
      <c r="F27" s="101">
        <v>10</v>
      </c>
    </row>
    <row r="28" spans="1:6">
      <c r="A28" s="100"/>
      <c r="B28" s="108"/>
      <c r="C28" s="130"/>
      <c r="D28" s="100" t="s">
        <v>508</v>
      </c>
      <c r="E28" s="86" t="s">
        <v>509</v>
      </c>
      <c r="F28" s="101">
        <v>11</v>
      </c>
    </row>
    <row r="29" spans="1:6">
      <c r="A29" s="100"/>
      <c r="B29" s="108"/>
      <c r="C29" s="130"/>
      <c r="D29" s="100" t="s">
        <v>519</v>
      </c>
      <c r="E29" s="86" t="s">
        <v>78</v>
      </c>
      <c r="F29" s="101">
        <v>11</v>
      </c>
    </row>
    <row r="30" spans="1:6">
      <c r="A30" s="100"/>
      <c r="B30" s="108"/>
      <c r="C30" s="130"/>
      <c r="D30" s="100" t="s">
        <v>600</v>
      </c>
      <c r="E30" s="86" t="s">
        <v>582</v>
      </c>
      <c r="F30" s="101">
        <v>11</v>
      </c>
    </row>
    <row r="31" spans="1:6">
      <c r="D31" s="100" t="s">
        <v>484</v>
      </c>
      <c r="E31" s="86" t="s">
        <v>485</v>
      </c>
      <c r="F31" s="101">
        <v>12</v>
      </c>
    </row>
    <row r="32" spans="1:6">
      <c r="A32" s="100"/>
      <c r="B32" s="108"/>
      <c r="C32" s="130"/>
      <c r="D32" s="100" t="s">
        <v>530</v>
      </c>
      <c r="E32" s="86" t="s">
        <v>531</v>
      </c>
      <c r="F32" s="101">
        <v>12</v>
      </c>
    </row>
    <row r="33" spans="1:6">
      <c r="A33" s="100"/>
      <c r="B33" s="108"/>
      <c r="C33" s="130"/>
      <c r="D33" s="100" t="s">
        <v>579</v>
      </c>
      <c r="E33" s="86" t="s">
        <v>81</v>
      </c>
      <c r="F33" s="101">
        <v>13</v>
      </c>
    </row>
    <row r="34" spans="1:6">
      <c r="A34" s="100"/>
      <c r="B34" s="108"/>
      <c r="C34" s="130"/>
      <c r="D34" s="100" t="s">
        <v>411</v>
      </c>
      <c r="E34" s="86" t="s">
        <v>5</v>
      </c>
      <c r="F34" s="101">
        <v>13</v>
      </c>
    </row>
    <row r="35" spans="1:6">
      <c r="A35" s="100"/>
      <c r="B35" s="108"/>
      <c r="C35" s="130"/>
      <c r="D35" s="100" t="s">
        <v>429</v>
      </c>
      <c r="E35" s="86" t="s">
        <v>434</v>
      </c>
      <c r="F35" s="101">
        <v>13</v>
      </c>
    </row>
    <row r="36" spans="1:6">
      <c r="A36" s="100"/>
      <c r="B36" s="108"/>
      <c r="C36" s="130"/>
      <c r="D36" s="100" t="s">
        <v>467</v>
      </c>
      <c r="E36" s="86" t="s">
        <v>7</v>
      </c>
      <c r="F36" s="101">
        <v>13</v>
      </c>
    </row>
    <row r="37" spans="1:6">
      <c r="A37" s="100"/>
      <c r="B37" s="108"/>
      <c r="C37" s="130"/>
      <c r="D37" s="100" t="s">
        <v>397</v>
      </c>
      <c r="E37" s="86" t="s">
        <v>398</v>
      </c>
      <c r="F37" s="101">
        <v>14</v>
      </c>
    </row>
    <row r="38" spans="1:6">
      <c r="A38" s="100"/>
      <c r="B38" s="108"/>
      <c r="C38" s="130"/>
      <c r="D38" s="100" t="s">
        <v>448</v>
      </c>
      <c r="E38" s="86" t="s">
        <v>120</v>
      </c>
      <c r="F38" s="101">
        <v>14</v>
      </c>
    </row>
    <row r="39" spans="1:6">
      <c r="A39" s="100"/>
      <c r="B39" s="108"/>
      <c r="C39" s="130"/>
      <c r="D39" s="100" t="s">
        <v>417</v>
      </c>
      <c r="E39" s="86" t="s">
        <v>34</v>
      </c>
      <c r="F39" s="101">
        <v>15</v>
      </c>
    </row>
    <row r="40" spans="1:6">
      <c r="A40" s="100"/>
      <c r="B40" s="108"/>
      <c r="C40" s="130"/>
      <c r="D40" s="100" t="s">
        <v>647</v>
      </c>
      <c r="E40" s="86" t="s">
        <v>463</v>
      </c>
      <c r="F40" s="101">
        <v>15</v>
      </c>
    </row>
    <row r="41" spans="1:6">
      <c r="A41" s="100"/>
      <c r="B41" s="108"/>
      <c r="C41" s="130"/>
      <c r="D41" s="100" t="s">
        <v>479</v>
      </c>
      <c r="E41" s="86" t="s">
        <v>480</v>
      </c>
      <c r="F41" s="101">
        <v>15</v>
      </c>
    </row>
    <row r="42" spans="1:6">
      <c r="A42" s="100"/>
      <c r="B42" s="108"/>
      <c r="C42" s="130"/>
      <c r="D42" s="100" t="s">
        <v>571</v>
      </c>
      <c r="E42" s="86" t="s">
        <v>572</v>
      </c>
      <c r="F42" s="101">
        <v>15</v>
      </c>
    </row>
    <row r="43" spans="1:6">
      <c r="A43" s="100"/>
      <c r="B43" s="108"/>
      <c r="C43" s="130"/>
      <c r="D43" s="100" t="s">
        <v>13</v>
      </c>
      <c r="E43" s="86" t="s">
        <v>15</v>
      </c>
      <c r="F43" s="101">
        <v>16</v>
      </c>
    </row>
    <row r="44" spans="1:6">
      <c r="A44" s="100"/>
      <c r="B44" s="108"/>
      <c r="C44" s="130"/>
      <c r="D44" s="100" t="s">
        <v>442</v>
      </c>
      <c r="E44" s="86" t="s">
        <v>443</v>
      </c>
      <c r="F44" s="101">
        <v>17</v>
      </c>
    </row>
    <row r="45" spans="1:6">
      <c r="A45" s="100"/>
      <c r="B45" s="108"/>
      <c r="C45" s="130"/>
      <c r="D45" s="100" t="s">
        <v>585</v>
      </c>
      <c r="E45" s="86" t="s">
        <v>569</v>
      </c>
      <c r="F45" s="101">
        <v>18</v>
      </c>
    </row>
    <row r="46" spans="1:6">
      <c r="A46" s="100"/>
      <c r="B46" s="108"/>
      <c r="C46" s="130"/>
      <c r="D46" s="100" t="s">
        <v>597</v>
      </c>
      <c r="E46" s="86" t="s">
        <v>570</v>
      </c>
      <c r="F46" s="101">
        <v>19</v>
      </c>
    </row>
    <row r="47" spans="1:6">
      <c r="A47" s="100"/>
      <c r="B47" s="108"/>
      <c r="C47" s="130"/>
      <c r="D47" s="100" t="s">
        <v>646</v>
      </c>
      <c r="E47" s="86" t="s">
        <v>655</v>
      </c>
      <c r="F47" s="101">
        <v>19</v>
      </c>
    </row>
    <row r="48" spans="1:6">
      <c r="A48" s="100"/>
      <c r="B48" s="108"/>
      <c r="C48" s="130"/>
      <c r="D48" s="100" t="s">
        <v>648</v>
      </c>
      <c r="E48" s="86" t="s">
        <v>456</v>
      </c>
      <c r="F48" s="101">
        <v>19</v>
      </c>
    </row>
    <row r="49" spans="1:6">
      <c r="A49" s="100"/>
      <c r="B49" s="108"/>
      <c r="C49" s="130"/>
      <c r="D49" s="100" t="s">
        <v>595</v>
      </c>
      <c r="E49" s="86" t="s">
        <v>596</v>
      </c>
      <c r="F49" s="101">
        <v>20</v>
      </c>
    </row>
    <row r="50" spans="1:6">
      <c r="A50" s="100"/>
      <c r="B50" s="108"/>
      <c r="C50" s="130"/>
      <c r="D50" s="100" t="s">
        <v>499</v>
      </c>
      <c r="E50" s="86" t="s">
        <v>500</v>
      </c>
      <c r="F50" s="101">
        <v>20</v>
      </c>
    </row>
    <row r="51" spans="1:6">
      <c r="A51" s="100"/>
      <c r="B51" s="108"/>
      <c r="C51" s="130"/>
      <c r="D51" s="100" t="s">
        <v>545</v>
      </c>
      <c r="E51" s="86" t="s">
        <v>599</v>
      </c>
      <c r="F51" s="101">
        <v>20</v>
      </c>
    </row>
    <row r="52" spans="1:6">
      <c r="A52" s="100"/>
      <c r="B52" s="108"/>
      <c r="C52" s="130"/>
      <c r="D52" s="100" t="s">
        <v>522</v>
      </c>
      <c r="E52" s="86" t="s">
        <v>565</v>
      </c>
      <c r="F52" s="101">
        <v>20</v>
      </c>
    </row>
    <row r="53" spans="1:6">
      <c r="A53" s="100"/>
      <c r="B53" s="108"/>
      <c r="C53" s="130"/>
      <c r="D53" s="100" t="s">
        <v>567</v>
      </c>
      <c r="E53" s="86" t="s">
        <v>156</v>
      </c>
      <c r="F53" s="101">
        <v>21</v>
      </c>
    </row>
    <row r="54" spans="1:6">
      <c r="A54" s="100"/>
      <c r="B54" s="108"/>
      <c r="C54" s="130"/>
      <c r="D54" s="100" t="s">
        <v>418</v>
      </c>
      <c r="E54" s="86" t="s">
        <v>419</v>
      </c>
      <c r="F54" s="101">
        <v>22</v>
      </c>
    </row>
    <row r="55" spans="1:6">
      <c r="A55" s="100"/>
      <c r="B55" s="108"/>
      <c r="C55" s="130"/>
      <c r="D55" s="100" t="s">
        <v>592</v>
      </c>
      <c r="E55" s="86" t="s">
        <v>593</v>
      </c>
      <c r="F55" s="101">
        <v>23</v>
      </c>
    </row>
    <row r="56" spans="1:6">
      <c r="A56" s="100"/>
      <c r="B56" s="108"/>
      <c r="C56" s="130"/>
      <c r="D56" s="100" t="s">
        <v>649</v>
      </c>
      <c r="E56" s="86" t="s">
        <v>650</v>
      </c>
      <c r="F56" s="101">
        <v>24</v>
      </c>
    </row>
  </sheetData>
  <sortState ref="A2:C24">
    <sortCondition descending="1" ref="C2:C24"/>
  </sortState>
  <pageMargins left="0.7" right="0.7" top="0.75" bottom="0.75" header="0.3" footer="0.3"/>
  <pageSetup orientation="portrait" horizontalDpi="300" verticalDpi="30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8"/>
  <sheetViews>
    <sheetView topLeftCell="A2" workbookViewId="0">
      <selection activeCell="D59" sqref="D59"/>
    </sheetView>
  </sheetViews>
  <sheetFormatPr defaultRowHeight="15"/>
  <cols>
    <col min="1" max="1" width="12.5703125" bestFit="1" customWidth="1"/>
    <col min="2" max="2" width="11.42578125" bestFit="1" customWidth="1"/>
    <col min="3" max="3" width="3.42578125" bestFit="1" customWidth="1"/>
    <col min="4" max="4" width="37.28515625" bestFit="1" customWidth="1"/>
    <col min="5" max="5" width="55" bestFit="1" customWidth="1"/>
    <col min="6" max="6" width="18.140625" bestFit="1" customWidth="1"/>
  </cols>
  <sheetData>
    <row r="1" spans="1:7" s="1" customFormat="1">
      <c r="A1" s="1" t="s">
        <v>200</v>
      </c>
      <c r="B1" s="1" t="s">
        <v>201</v>
      </c>
      <c r="C1" s="1" t="s">
        <v>202</v>
      </c>
      <c r="D1" s="1" t="s">
        <v>203</v>
      </c>
      <c r="E1" s="1" t="s">
        <v>204</v>
      </c>
      <c r="F1" s="1" t="s">
        <v>205</v>
      </c>
    </row>
    <row r="2" spans="1:7" s="4" customFormat="1">
      <c r="A2" s="4" t="s">
        <v>9</v>
      </c>
      <c r="B2" s="4" t="s">
        <v>10</v>
      </c>
      <c r="C2" s="4" t="s">
        <v>11</v>
      </c>
      <c r="D2" s="58" t="s">
        <v>314</v>
      </c>
      <c r="E2" s="5" t="s">
        <v>222</v>
      </c>
      <c r="F2" s="5" t="s">
        <v>209</v>
      </c>
    </row>
    <row r="3" spans="1:7" s="4" customFormat="1">
      <c r="A3" s="4" t="s">
        <v>18</v>
      </c>
      <c r="B3" s="4" t="s">
        <v>19</v>
      </c>
      <c r="C3" s="4" t="s">
        <v>14</v>
      </c>
      <c r="D3" s="58" t="s">
        <v>43</v>
      </c>
      <c r="E3" s="5" t="s">
        <v>206</v>
      </c>
      <c r="F3" s="5" t="s">
        <v>207</v>
      </c>
    </row>
    <row r="4" spans="1:7" s="4" customFormat="1">
      <c r="A4" s="4" t="s">
        <v>16</v>
      </c>
      <c r="B4" s="4" t="s">
        <v>17</v>
      </c>
      <c r="D4" s="58" t="s">
        <v>85</v>
      </c>
      <c r="E4" s="5" t="s">
        <v>229</v>
      </c>
      <c r="F4" s="5" t="s">
        <v>209</v>
      </c>
    </row>
    <row r="5" spans="1:7" s="4" customFormat="1">
      <c r="A5" s="4" t="s">
        <v>53</v>
      </c>
      <c r="B5" s="4" t="s">
        <v>54</v>
      </c>
      <c r="C5" s="4" t="s">
        <v>36</v>
      </c>
      <c r="D5" s="58" t="s">
        <v>86</v>
      </c>
      <c r="E5" s="5" t="s">
        <v>213</v>
      </c>
      <c r="F5" s="5" t="s">
        <v>211</v>
      </c>
    </row>
    <row r="6" spans="1:7" s="4" customFormat="1">
      <c r="A6" s="4" t="s">
        <v>13</v>
      </c>
      <c r="B6" s="4" t="s">
        <v>15</v>
      </c>
      <c r="C6" s="4" t="s">
        <v>14</v>
      </c>
      <c r="D6" s="58" t="s">
        <v>164</v>
      </c>
      <c r="E6" s="5" t="s">
        <v>224</v>
      </c>
      <c r="F6" s="5" t="s">
        <v>211</v>
      </c>
    </row>
    <row r="7" spans="1:7" s="4" customFormat="1">
      <c r="A7" s="4" t="s">
        <v>98</v>
      </c>
      <c r="B7" s="4" t="s">
        <v>99</v>
      </c>
      <c r="C7" s="4" t="s">
        <v>4</v>
      </c>
      <c r="D7" s="58" t="s">
        <v>165</v>
      </c>
      <c r="E7" s="5" t="s">
        <v>225</v>
      </c>
      <c r="F7" s="5" t="s">
        <v>211</v>
      </c>
    </row>
    <row r="8" spans="1:7" s="4" customFormat="1">
      <c r="A8" s="4" t="s">
        <v>55</v>
      </c>
      <c r="B8" s="4" t="s">
        <v>56</v>
      </c>
      <c r="C8" s="4" t="s">
        <v>11</v>
      </c>
      <c r="D8" s="58" t="s">
        <v>87</v>
      </c>
      <c r="E8" s="5" t="s">
        <v>237</v>
      </c>
      <c r="F8" s="5" t="s">
        <v>207</v>
      </c>
    </row>
    <row r="9" spans="1:7" s="4" customFormat="1">
      <c r="A9" s="4" t="s">
        <v>100</v>
      </c>
      <c r="B9" s="4" t="s">
        <v>101</v>
      </c>
      <c r="C9" s="4" t="s">
        <v>8</v>
      </c>
      <c r="D9" s="58" t="s">
        <v>166</v>
      </c>
      <c r="E9" s="5" t="s">
        <v>213</v>
      </c>
      <c r="F9" s="5" t="s">
        <v>207</v>
      </c>
    </row>
    <row r="10" spans="1:7" s="4" customFormat="1">
      <c r="A10" s="4" t="s">
        <v>20</v>
      </c>
      <c r="B10" s="4" t="s">
        <v>21</v>
      </c>
      <c r="D10" s="58" t="s">
        <v>44</v>
      </c>
      <c r="E10" s="5" t="s">
        <v>208</v>
      </c>
      <c r="F10" s="5" t="s">
        <v>234</v>
      </c>
    </row>
    <row r="11" spans="1:7" s="4" customFormat="1">
      <c r="A11" s="4" t="s">
        <v>57</v>
      </c>
      <c r="B11" s="4" t="s">
        <v>58</v>
      </c>
      <c r="C11" s="4" t="s">
        <v>59</v>
      </c>
      <c r="D11" s="58" t="s">
        <v>88</v>
      </c>
      <c r="E11" s="5" t="s">
        <v>232</v>
      </c>
      <c r="F11" s="5" t="s">
        <v>214</v>
      </c>
    </row>
    <row r="12" spans="1:7" s="4" customFormat="1">
      <c r="A12" s="4" t="s">
        <v>238</v>
      </c>
      <c r="B12" s="4" t="s">
        <v>3</v>
      </c>
      <c r="C12" s="4" t="s">
        <v>4</v>
      </c>
      <c r="D12" s="57" t="s">
        <v>0</v>
      </c>
      <c r="E12" s="4" t="s">
        <v>221</v>
      </c>
      <c r="F12" s="4" t="s">
        <v>207</v>
      </c>
    </row>
    <row r="13" spans="1:7" s="4" customFormat="1">
      <c r="A13" s="4" t="s">
        <v>102</v>
      </c>
      <c r="B13" s="4" t="s">
        <v>103</v>
      </c>
      <c r="C13" s="4" t="s">
        <v>62</v>
      </c>
      <c r="D13" s="58" t="s">
        <v>167</v>
      </c>
      <c r="E13" s="5" t="s">
        <v>225</v>
      </c>
      <c r="F13" s="5" t="s">
        <v>209</v>
      </c>
    </row>
    <row r="14" spans="1:7" s="4" customFormat="1">
      <c r="A14" s="4" t="s">
        <v>60</v>
      </c>
      <c r="B14" s="4" t="s">
        <v>61</v>
      </c>
      <c r="C14" s="4" t="s">
        <v>62</v>
      </c>
      <c r="D14" s="58" t="s">
        <v>89</v>
      </c>
      <c r="E14" s="5" t="s">
        <v>233</v>
      </c>
      <c r="F14" s="5" t="s">
        <v>207</v>
      </c>
    </row>
    <row r="15" spans="1:7" s="4" customFormat="1">
      <c r="A15" s="4" t="s">
        <v>104</v>
      </c>
      <c r="B15" s="4" t="s">
        <v>69</v>
      </c>
      <c r="C15" s="4" t="s">
        <v>14</v>
      </c>
      <c r="D15" s="58" t="s">
        <v>168</v>
      </c>
      <c r="E15" s="5" t="s">
        <v>213</v>
      </c>
      <c r="F15" s="5" t="s">
        <v>209</v>
      </c>
      <c r="G15" s="5"/>
    </row>
    <row r="16" spans="1:7" s="4" customFormat="1">
      <c r="A16" s="4" t="s">
        <v>239</v>
      </c>
      <c r="B16" s="4" t="s">
        <v>5</v>
      </c>
      <c r="C16" s="4" t="s">
        <v>6</v>
      </c>
      <c r="D16" s="57" t="s">
        <v>2</v>
      </c>
      <c r="E16" s="4" t="s">
        <v>221</v>
      </c>
      <c r="F16" s="4" t="s">
        <v>209</v>
      </c>
    </row>
    <row r="17" spans="1:6" s="4" customFormat="1">
      <c r="A17" s="4" t="s">
        <v>105</v>
      </c>
      <c r="B17" s="4" t="s">
        <v>106</v>
      </c>
      <c r="C17" s="4" t="s">
        <v>28</v>
      </c>
      <c r="D17" s="58" t="s">
        <v>169</v>
      </c>
      <c r="E17" s="5" t="s">
        <v>206</v>
      </c>
      <c r="F17" s="5" t="s">
        <v>207</v>
      </c>
    </row>
    <row r="18" spans="1:6" s="4" customFormat="1">
      <c r="A18" s="4" t="s">
        <v>107</v>
      </c>
      <c r="B18" s="4" t="s">
        <v>108</v>
      </c>
      <c r="C18" s="4" t="s">
        <v>72</v>
      </c>
      <c r="D18" s="58" t="s">
        <v>170</v>
      </c>
      <c r="E18" s="5" t="s">
        <v>226</v>
      </c>
      <c r="F18" s="5" t="s">
        <v>209</v>
      </c>
    </row>
    <row r="19" spans="1:6" s="4" customFormat="1">
      <c r="A19" s="4" t="s">
        <v>63</v>
      </c>
      <c r="B19" s="4" t="s">
        <v>64</v>
      </c>
      <c r="C19" s="4" t="s">
        <v>23</v>
      </c>
      <c r="D19" s="58" t="s">
        <v>90</v>
      </c>
      <c r="E19" s="5" t="s">
        <v>208</v>
      </c>
      <c r="F19" s="5" t="s">
        <v>234</v>
      </c>
    </row>
    <row r="20" spans="1:6" s="4" customFormat="1">
      <c r="A20" s="4" t="s">
        <v>111</v>
      </c>
      <c r="B20" s="4" t="s">
        <v>112</v>
      </c>
      <c r="C20" s="4" t="s">
        <v>23</v>
      </c>
      <c r="D20" s="58" t="s">
        <v>172</v>
      </c>
      <c r="E20" s="5" t="s">
        <v>225</v>
      </c>
      <c r="F20" s="5" t="s">
        <v>211</v>
      </c>
    </row>
    <row r="21" spans="1:6" s="4" customFormat="1">
      <c r="A21" s="4" t="s">
        <v>24</v>
      </c>
      <c r="B21" s="4" t="s">
        <v>25</v>
      </c>
      <c r="C21" s="4" t="s">
        <v>8</v>
      </c>
      <c r="D21" s="58" t="s">
        <v>45</v>
      </c>
      <c r="E21" s="5" t="s">
        <v>210</v>
      </c>
      <c r="F21" s="5" t="s">
        <v>211</v>
      </c>
    </row>
    <row r="22" spans="1:6" s="4" customFormat="1">
      <c r="A22" s="4" t="s">
        <v>26</v>
      </c>
      <c r="B22" s="4" t="s">
        <v>27</v>
      </c>
      <c r="C22" s="4" t="s">
        <v>28</v>
      </c>
      <c r="D22" s="58" t="s">
        <v>46</v>
      </c>
      <c r="E22" s="5" t="s">
        <v>212</v>
      </c>
      <c r="F22" s="5" t="s">
        <v>211</v>
      </c>
    </row>
    <row r="23" spans="1:6" s="4" customFormat="1">
      <c r="A23" s="4" t="s">
        <v>113</v>
      </c>
      <c r="B23" s="4" t="s">
        <v>69</v>
      </c>
      <c r="C23" s="4" t="s">
        <v>28</v>
      </c>
      <c r="D23" s="58" t="s">
        <v>173</v>
      </c>
      <c r="E23" s="5" t="s">
        <v>225</v>
      </c>
      <c r="F23" s="5" t="s">
        <v>209</v>
      </c>
    </row>
    <row r="24" spans="1:6" s="4" customFormat="1">
      <c r="A24" s="4" t="s">
        <v>114</v>
      </c>
      <c r="B24" s="4" t="s">
        <v>115</v>
      </c>
      <c r="C24" s="4" t="s">
        <v>72</v>
      </c>
      <c r="D24" s="58" t="s">
        <v>174</v>
      </c>
      <c r="E24" s="5" t="s">
        <v>231</v>
      </c>
      <c r="F24" s="5" t="s">
        <v>209</v>
      </c>
    </row>
    <row r="25" spans="1:6" s="4" customFormat="1">
      <c r="A25" s="4" t="s">
        <v>116</v>
      </c>
      <c r="B25" s="4" t="s">
        <v>117</v>
      </c>
      <c r="C25" s="4" t="s">
        <v>118</v>
      </c>
      <c r="D25" s="58" t="s">
        <v>175</v>
      </c>
      <c r="E25" s="5" t="s">
        <v>217</v>
      </c>
      <c r="F25" s="5" t="s">
        <v>218</v>
      </c>
    </row>
    <row r="26" spans="1:6" s="4" customFormat="1">
      <c r="A26" s="4" t="s">
        <v>119</v>
      </c>
      <c r="B26" s="4" t="s">
        <v>120</v>
      </c>
      <c r="C26" s="4" t="s">
        <v>121</v>
      </c>
      <c r="D26" s="58" t="s">
        <v>176</v>
      </c>
      <c r="E26" s="5" t="s">
        <v>206</v>
      </c>
      <c r="F26" s="5" t="s">
        <v>207</v>
      </c>
    </row>
    <row r="27" spans="1:6" s="4" customFormat="1">
      <c r="A27" s="4" t="s">
        <v>65</v>
      </c>
      <c r="B27" s="4" t="s">
        <v>66</v>
      </c>
      <c r="D27" s="58" t="s">
        <v>91</v>
      </c>
      <c r="E27" s="5" t="s">
        <v>229</v>
      </c>
      <c r="F27" s="5" t="s">
        <v>209</v>
      </c>
    </row>
    <row r="28" spans="1:6" s="4" customFormat="1">
      <c r="A28" s="4" t="s">
        <v>240</v>
      </c>
      <c r="B28" s="4" t="s">
        <v>7</v>
      </c>
      <c r="C28" s="4" t="s">
        <v>8</v>
      </c>
      <c r="D28" s="57" t="s">
        <v>1</v>
      </c>
      <c r="E28" s="4" t="s">
        <v>229</v>
      </c>
      <c r="F28" s="4" t="s">
        <v>209</v>
      </c>
    </row>
    <row r="29" spans="1:6" s="4" customFormat="1">
      <c r="A29" s="4" t="s">
        <v>247</v>
      </c>
      <c r="B29" s="4" t="s">
        <v>248</v>
      </c>
      <c r="D29" s="58" t="s">
        <v>249</v>
      </c>
      <c r="E29" s="5" t="s">
        <v>229</v>
      </c>
      <c r="F29" s="5" t="s">
        <v>209</v>
      </c>
    </row>
    <row r="30" spans="1:6" s="4" customFormat="1">
      <c r="A30" s="4" t="s">
        <v>122</v>
      </c>
      <c r="B30" s="4" t="s">
        <v>123</v>
      </c>
      <c r="C30" s="4" t="s">
        <v>6</v>
      </c>
      <c r="D30" s="58" t="s">
        <v>177</v>
      </c>
      <c r="E30" s="5" t="s">
        <v>206</v>
      </c>
      <c r="F30" s="5" t="s">
        <v>207</v>
      </c>
    </row>
    <row r="31" spans="1:6" s="4" customFormat="1">
      <c r="A31" s="4" t="s">
        <v>124</v>
      </c>
      <c r="B31" s="4" t="s">
        <v>125</v>
      </c>
      <c r="C31" s="4" t="s">
        <v>14</v>
      </c>
      <c r="D31" s="58" t="s">
        <v>178</v>
      </c>
      <c r="E31" s="5" t="s">
        <v>206</v>
      </c>
      <c r="F31" s="5" t="s">
        <v>214</v>
      </c>
    </row>
    <row r="32" spans="1:6" s="4" customFormat="1">
      <c r="A32" s="4" t="s">
        <v>31</v>
      </c>
      <c r="B32" s="4" t="s">
        <v>32</v>
      </c>
      <c r="C32" s="4" t="s">
        <v>4</v>
      </c>
      <c r="D32" s="57" t="s">
        <v>48</v>
      </c>
      <c r="E32" s="5" t="s">
        <v>215</v>
      </c>
      <c r="F32" s="5" t="s">
        <v>211</v>
      </c>
    </row>
    <row r="33" spans="1:7" s="4" customFormat="1">
      <c r="A33" s="4" t="s">
        <v>126</v>
      </c>
      <c r="B33" s="4" t="s">
        <v>127</v>
      </c>
      <c r="C33" s="4" t="s">
        <v>118</v>
      </c>
      <c r="D33" s="58" t="s">
        <v>179</v>
      </c>
      <c r="E33" s="5" t="s">
        <v>225</v>
      </c>
      <c r="F33" s="5" t="s">
        <v>211</v>
      </c>
    </row>
    <row r="34" spans="1:7" s="4" customFormat="1">
      <c r="A34" s="4" t="s">
        <v>252</v>
      </c>
      <c r="B34" s="4" t="s">
        <v>253</v>
      </c>
      <c r="C34" s="4" t="s">
        <v>152</v>
      </c>
      <c r="D34" s="57" t="s">
        <v>254</v>
      </c>
      <c r="E34" s="4" t="s">
        <v>229</v>
      </c>
      <c r="F34" s="4" t="s">
        <v>209</v>
      </c>
    </row>
    <row r="35" spans="1:7" s="4" customFormat="1">
      <c r="A35" s="4" t="s">
        <v>128</v>
      </c>
      <c r="B35" s="4" t="s">
        <v>129</v>
      </c>
      <c r="C35" s="4" t="s">
        <v>4</v>
      </c>
      <c r="D35" s="58" t="s">
        <v>180</v>
      </c>
      <c r="E35" s="5" t="s">
        <v>206</v>
      </c>
      <c r="F35" s="5" t="s">
        <v>214</v>
      </c>
    </row>
    <row r="36" spans="1:7" s="4" customFormat="1">
      <c r="A36" s="4" t="s">
        <v>130</v>
      </c>
      <c r="B36" s="4" t="s">
        <v>131</v>
      </c>
      <c r="C36" s="4" t="s">
        <v>36</v>
      </c>
      <c r="D36" s="58" t="s">
        <v>181</v>
      </c>
      <c r="E36" s="5" t="s">
        <v>228</v>
      </c>
      <c r="F36" s="5" t="s">
        <v>211</v>
      </c>
    </row>
    <row r="37" spans="1:7" s="4" customFormat="1">
      <c r="A37" s="4" t="s">
        <v>67</v>
      </c>
      <c r="B37" s="4" t="s">
        <v>68</v>
      </c>
      <c r="C37" s="4" t="s">
        <v>6</v>
      </c>
      <c r="D37" s="58" t="s">
        <v>92</v>
      </c>
      <c r="E37" s="5" t="s">
        <v>235</v>
      </c>
      <c r="F37" s="5" t="s">
        <v>209</v>
      </c>
    </row>
    <row r="38" spans="1:7" s="4" customFormat="1">
      <c r="A38" s="4" t="s">
        <v>33</v>
      </c>
      <c r="B38" s="4" t="s">
        <v>35</v>
      </c>
      <c r="C38" s="4" t="s">
        <v>14</v>
      </c>
      <c r="D38" s="57" t="s">
        <v>49</v>
      </c>
      <c r="E38" s="5" t="s">
        <v>213</v>
      </c>
      <c r="F38" s="5" t="s">
        <v>209</v>
      </c>
    </row>
    <row r="39" spans="1:7" s="4" customFormat="1">
      <c r="A39" s="4" t="s">
        <v>132</v>
      </c>
      <c r="B39" s="4" t="s">
        <v>133</v>
      </c>
      <c r="C39" s="4" t="s">
        <v>14</v>
      </c>
      <c r="D39" s="58" t="s">
        <v>182</v>
      </c>
      <c r="E39" s="5" t="s">
        <v>206</v>
      </c>
      <c r="F39" s="5" t="s">
        <v>209</v>
      </c>
    </row>
    <row r="40" spans="1:7" s="4" customFormat="1">
      <c r="A40" s="4" t="s">
        <v>134</v>
      </c>
      <c r="B40" s="4" t="s">
        <v>25</v>
      </c>
      <c r="C40" s="4" t="s">
        <v>23</v>
      </c>
      <c r="D40" s="58" t="s">
        <v>183</v>
      </c>
      <c r="E40" s="5" t="s">
        <v>206</v>
      </c>
      <c r="F40" s="5" t="s">
        <v>209</v>
      </c>
      <c r="G40" s="5"/>
    </row>
    <row r="41" spans="1:7" s="4" customFormat="1">
      <c r="A41" s="4" t="s">
        <v>135</v>
      </c>
      <c r="B41" s="4" t="s">
        <v>74</v>
      </c>
      <c r="C41" s="4" t="s">
        <v>12</v>
      </c>
      <c r="D41" s="58" t="s">
        <v>184</v>
      </c>
      <c r="E41" s="5" t="s">
        <v>206</v>
      </c>
      <c r="F41" s="5" t="s">
        <v>211</v>
      </c>
    </row>
    <row r="42" spans="1:7" s="4" customFormat="1">
      <c r="A42" s="4" t="s">
        <v>136</v>
      </c>
      <c r="B42" s="4" t="s">
        <v>137</v>
      </c>
      <c r="C42" s="4" t="s">
        <v>14</v>
      </c>
      <c r="D42" s="58" t="s">
        <v>185</v>
      </c>
      <c r="E42" s="5" t="s">
        <v>216</v>
      </c>
      <c r="F42" s="5" t="s">
        <v>209</v>
      </c>
    </row>
    <row r="43" spans="1:7" s="4" customFormat="1">
      <c r="A43" s="4" t="s">
        <v>138</v>
      </c>
      <c r="B43" s="4" t="s">
        <v>139</v>
      </c>
      <c r="C43" s="4" t="s">
        <v>8</v>
      </c>
      <c r="D43" s="58" t="s">
        <v>186</v>
      </c>
      <c r="E43" s="5" t="s">
        <v>224</v>
      </c>
      <c r="F43" s="5" t="s">
        <v>214</v>
      </c>
    </row>
    <row r="44" spans="1:7" s="4" customFormat="1">
      <c r="A44" s="4" t="s">
        <v>140</v>
      </c>
      <c r="B44" s="4" t="s">
        <v>141</v>
      </c>
      <c r="C44" s="4" t="s">
        <v>14</v>
      </c>
      <c r="D44" s="58" t="s">
        <v>187</v>
      </c>
      <c r="E44" s="5" t="s">
        <v>227</v>
      </c>
      <c r="F44" s="5" t="s">
        <v>209</v>
      </c>
    </row>
    <row r="45" spans="1:7" s="4" customFormat="1">
      <c r="A45" s="4" t="s">
        <v>142</v>
      </c>
      <c r="B45" s="4" t="s">
        <v>143</v>
      </c>
      <c r="C45" s="4" t="s">
        <v>59</v>
      </c>
      <c r="D45" s="58" t="s">
        <v>188</v>
      </c>
      <c r="E45" s="5" t="s">
        <v>206</v>
      </c>
      <c r="F45" s="5" t="s">
        <v>207</v>
      </c>
    </row>
    <row r="46" spans="1:7" s="4" customFormat="1">
      <c r="A46" s="4" t="s">
        <v>70</v>
      </c>
      <c r="B46" s="4" t="s">
        <v>71</v>
      </c>
      <c r="C46" s="4" t="s">
        <v>72</v>
      </c>
      <c r="D46" s="58" t="s">
        <v>93</v>
      </c>
      <c r="E46" s="5" t="s">
        <v>230</v>
      </c>
      <c r="F46" s="5" t="s">
        <v>209</v>
      </c>
    </row>
    <row r="47" spans="1:7" s="4" customFormat="1">
      <c r="A47" s="4" t="s">
        <v>144</v>
      </c>
      <c r="B47" s="4" t="s">
        <v>69</v>
      </c>
      <c r="C47" s="4" t="s">
        <v>12</v>
      </c>
      <c r="D47" s="58" t="s">
        <v>189</v>
      </c>
      <c r="E47" s="5" t="s">
        <v>206</v>
      </c>
      <c r="F47" s="5" t="s">
        <v>209</v>
      </c>
    </row>
    <row r="48" spans="1:7" s="4" customFormat="1">
      <c r="A48" s="4" t="s">
        <v>145</v>
      </c>
      <c r="B48" s="4" t="s">
        <v>146</v>
      </c>
      <c r="C48" s="4" t="s">
        <v>23</v>
      </c>
      <c r="D48" s="58" t="s">
        <v>190</v>
      </c>
      <c r="E48" s="5" t="s">
        <v>225</v>
      </c>
      <c r="F48" s="5" t="s">
        <v>211</v>
      </c>
    </row>
    <row r="49" spans="1:6" s="4" customFormat="1">
      <c r="A49" s="4" t="s">
        <v>73</v>
      </c>
      <c r="B49" s="4" t="s">
        <v>74</v>
      </c>
      <c r="C49" s="4" t="s">
        <v>36</v>
      </c>
      <c r="D49" s="58" t="s">
        <v>94</v>
      </c>
      <c r="E49" s="5" t="s">
        <v>225</v>
      </c>
      <c r="F49" s="5" t="s">
        <v>211</v>
      </c>
    </row>
    <row r="50" spans="1:6" s="4" customFormat="1">
      <c r="A50" s="4" t="s">
        <v>354</v>
      </c>
      <c r="B50" s="4" t="s">
        <v>77</v>
      </c>
      <c r="D50" s="58" t="s">
        <v>355</v>
      </c>
      <c r="E50" s="5" t="s">
        <v>225</v>
      </c>
      <c r="F50" s="5" t="s">
        <v>209</v>
      </c>
    </row>
    <row r="51" spans="1:6" s="4" customFormat="1">
      <c r="A51" s="4" t="s">
        <v>75</v>
      </c>
      <c r="B51" s="4" t="s">
        <v>76</v>
      </c>
      <c r="C51" s="4" t="s">
        <v>8</v>
      </c>
      <c r="D51" s="58" t="s">
        <v>95</v>
      </c>
      <c r="E51" s="5" t="s">
        <v>236</v>
      </c>
      <c r="F51" s="5" t="s">
        <v>214</v>
      </c>
    </row>
    <row r="52" spans="1:6" s="4" customFormat="1">
      <c r="A52" s="4" t="s">
        <v>147</v>
      </c>
      <c r="B52" s="4" t="s">
        <v>148</v>
      </c>
      <c r="C52" s="4" t="s">
        <v>8</v>
      </c>
      <c r="D52" s="58" t="s">
        <v>191</v>
      </c>
      <c r="E52" s="5" t="s">
        <v>206</v>
      </c>
      <c r="F52" s="5" t="s">
        <v>214</v>
      </c>
    </row>
    <row r="53" spans="1:6" s="4" customFormat="1">
      <c r="A53" s="4" t="s">
        <v>77</v>
      </c>
      <c r="B53" s="4" t="s">
        <v>78</v>
      </c>
      <c r="C53" s="4" t="s">
        <v>79</v>
      </c>
      <c r="D53" s="58" t="s">
        <v>96</v>
      </c>
      <c r="E53" s="5" t="s">
        <v>225</v>
      </c>
      <c r="F53" s="5" t="s">
        <v>207</v>
      </c>
    </row>
    <row r="54" spans="1:6" s="4" customFormat="1">
      <c r="A54" s="4" t="s">
        <v>37</v>
      </c>
      <c r="B54" s="4" t="s">
        <v>38</v>
      </c>
      <c r="C54" s="4" t="s">
        <v>8</v>
      </c>
      <c r="D54" s="57" t="s">
        <v>50</v>
      </c>
      <c r="E54" s="5" t="s">
        <v>216</v>
      </c>
      <c r="F54" s="5" t="s">
        <v>207</v>
      </c>
    </row>
    <row r="55" spans="1:6" s="4" customFormat="1">
      <c r="A55" s="4" t="s">
        <v>149</v>
      </c>
      <c r="B55" s="4" t="s">
        <v>150</v>
      </c>
      <c r="C55" s="4" t="s">
        <v>12</v>
      </c>
      <c r="D55" s="58" t="s">
        <v>192</v>
      </c>
      <c r="E55" s="5" t="s">
        <v>206</v>
      </c>
      <c r="F55" s="5" t="s">
        <v>214</v>
      </c>
    </row>
    <row r="56" spans="1:6" s="4" customFormat="1">
      <c r="A56" s="4" t="s">
        <v>151</v>
      </c>
      <c r="B56" s="4" t="s">
        <v>34</v>
      </c>
      <c r="C56" s="4" t="s">
        <v>152</v>
      </c>
      <c r="D56" s="58" t="s">
        <v>193</v>
      </c>
      <c r="E56" s="5" t="s">
        <v>223</v>
      </c>
      <c r="F56" s="5" t="s">
        <v>207</v>
      </c>
    </row>
    <row r="57" spans="1:6" s="4" customFormat="1">
      <c r="A57" s="4" t="s">
        <v>153</v>
      </c>
      <c r="B57" s="4" t="s">
        <v>154</v>
      </c>
      <c r="C57" s="4" t="s">
        <v>59</v>
      </c>
      <c r="D57" s="58" t="s">
        <v>194</v>
      </c>
      <c r="E57" s="5" t="s">
        <v>230</v>
      </c>
      <c r="F57" s="5" t="s">
        <v>209</v>
      </c>
    </row>
    <row r="58" spans="1:6" s="4" customFormat="1">
      <c r="A58" s="4" t="s">
        <v>250</v>
      </c>
      <c r="B58" s="4" t="s">
        <v>22</v>
      </c>
      <c r="C58" s="4" t="s">
        <v>121</v>
      </c>
      <c r="D58" s="59" t="s">
        <v>362</v>
      </c>
      <c r="E58" s="5" t="s">
        <v>229</v>
      </c>
      <c r="F58" s="5" t="s">
        <v>218</v>
      </c>
    </row>
    <row r="59" spans="1:6" s="4" customFormat="1">
      <c r="A59" s="4" t="s">
        <v>155</v>
      </c>
      <c r="B59" s="4" t="s">
        <v>156</v>
      </c>
      <c r="C59" s="4" t="s">
        <v>28</v>
      </c>
      <c r="D59" s="58" t="s">
        <v>195</v>
      </c>
      <c r="E59" s="5" t="s">
        <v>206</v>
      </c>
      <c r="F59" s="5" t="s">
        <v>207</v>
      </c>
    </row>
    <row r="60" spans="1:6" s="4" customFormat="1">
      <c r="A60" s="4" t="s">
        <v>157</v>
      </c>
      <c r="B60" s="4" t="s">
        <v>158</v>
      </c>
      <c r="C60" s="4" t="s">
        <v>28</v>
      </c>
      <c r="D60" s="58" t="s">
        <v>196</v>
      </c>
      <c r="E60" s="5" t="s">
        <v>206</v>
      </c>
      <c r="F60" s="5" t="s">
        <v>209</v>
      </c>
    </row>
    <row r="61" spans="1:6" s="4" customFormat="1">
      <c r="A61" s="4" t="s">
        <v>159</v>
      </c>
      <c r="B61" s="4" t="s">
        <v>34</v>
      </c>
      <c r="C61" s="4" t="s">
        <v>12</v>
      </c>
      <c r="D61" s="58" t="s">
        <v>197</v>
      </c>
      <c r="E61" s="5" t="s">
        <v>206</v>
      </c>
      <c r="F61" s="5" t="s">
        <v>207</v>
      </c>
    </row>
    <row r="62" spans="1:6" s="4" customFormat="1">
      <c r="A62" s="4" t="s">
        <v>39</v>
      </c>
      <c r="B62" s="4" t="s">
        <v>5</v>
      </c>
      <c r="C62" s="4" t="s">
        <v>40</v>
      </c>
      <c r="D62" s="57" t="s">
        <v>51</v>
      </c>
      <c r="E62" s="5" t="s">
        <v>219</v>
      </c>
      <c r="F62" s="5" t="s">
        <v>209</v>
      </c>
    </row>
    <row r="63" spans="1:6" s="4" customFormat="1">
      <c r="A63" s="4" t="s">
        <v>160</v>
      </c>
      <c r="B63" s="4" t="s">
        <v>161</v>
      </c>
      <c r="C63" s="4" t="s">
        <v>79</v>
      </c>
      <c r="D63" s="58" t="s">
        <v>198</v>
      </c>
      <c r="E63" s="5" t="s">
        <v>225</v>
      </c>
      <c r="F63" s="5" t="s">
        <v>211</v>
      </c>
    </row>
    <row r="64" spans="1:6" s="4" customFormat="1">
      <c r="A64" s="4" t="s">
        <v>80</v>
      </c>
      <c r="B64" s="4" t="s">
        <v>81</v>
      </c>
      <c r="C64" s="4" t="s">
        <v>59</v>
      </c>
      <c r="D64" s="58" t="s">
        <v>97</v>
      </c>
      <c r="E64" s="5" t="s">
        <v>230</v>
      </c>
      <c r="F64" s="5" t="s">
        <v>214</v>
      </c>
    </row>
    <row r="65" spans="1:6" s="4" customFormat="1">
      <c r="A65" s="4" t="s">
        <v>42</v>
      </c>
      <c r="B65" s="4" t="s">
        <v>41</v>
      </c>
      <c r="C65" s="4" t="s">
        <v>14</v>
      </c>
      <c r="D65" s="57" t="s">
        <v>52</v>
      </c>
      <c r="E65" s="5" t="s">
        <v>220</v>
      </c>
      <c r="F65" s="5" t="s">
        <v>211</v>
      </c>
    </row>
    <row r="66" spans="1:6" s="4" customFormat="1">
      <c r="A66" s="4" t="s">
        <v>162</v>
      </c>
      <c r="B66" s="4" t="s">
        <v>163</v>
      </c>
      <c r="C66" s="4" t="s">
        <v>8</v>
      </c>
      <c r="D66" s="58" t="s">
        <v>199</v>
      </c>
      <c r="E66" s="5" t="s">
        <v>229</v>
      </c>
      <c r="F66" s="5" t="s">
        <v>209</v>
      </c>
    </row>
    <row r="67" spans="1:6" s="4" customFormat="1">
      <c r="A67" s="4" t="s">
        <v>82</v>
      </c>
      <c r="B67" s="4" t="s">
        <v>83</v>
      </c>
      <c r="C67" s="4" t="s">
        <v>11</v>
      </c>
      <c r="D67" s="58" t="s">
        <v>84</v>
      </c>
      <c r="E67" s="5" t="s">
        <v>225</v>
      </c>
      <c r="F67" s="5" t="s">
        <v>207</v>
      </c>
    </row>
    <row r="68" spans="1:6" s="4" customFormat="1">
      <c r="A68" s="4" t="s">
        <v>244</v>
      </c>
      <c r="B68" s="4" t="s">
        <v>245</v>
      </c>
      <c r="C68" s="4" t="s">
        <v>28</v>
      </c>
      <c r="D68" s="58" t="s">
        <v>246</v>
      </c>
      <c r="E68" s="5" t="s">
        <v>223</v>
      </c>
      <c r="F68" s="5" t="s">
        <v>211</v>
      </c>
    </row>
  </sheetData>
  <hyperlinks>
    <hyperlink ref="D12" r:id="rId1"/>
    <hyperlink ref="D20" r:id="rId2"/>
    <hyperlink ref="D30" r:id="rId3"/>
    <hyperlink ref="D43" r:id="rId4"/>
    <hyperlink ref="D45" r:id="rId5"/>
    <hyperlink ref="D61" r:id="rId6"/>
    <hyperlink ref="D62" r:id="rId7"/>
    <hyperlink ref="D4" r:id="rId8"/>
    <hyperlink ref="D27" r:id="rId9"/>
    <hyperlink ref="D28" r:id="rId10"/>
    <hyperlink ref="D34" r:id="rId11"/>
    <hyperlink ref="D66" r:id="rId12"/>
    <hyperlink ref="D7" r:id="rId13"/>
    <hyperlink ref="D24" r:id="rId14"/>
    <hyperlink ref="D25" r:id="rId15"/>
    <hyperlink ref="D26" r:id="rId16"/>
    <hyperlink ref="D40" r:id="rId17"/>
    <hyperlink ref="D42" r:id="rId18"/>
    <hyperlink ref="D9" r:id="rId19"/>
    <hyperlink ref="D14" r:id="rId20"/>
    <hyperlink ref="D17" r:id="rId21"/>
    <hyperlink ref="D19" r:id="rId22"/>
    <hyperlink ref="D37" r:id="rId23"/>
    <hyperlink ref="D41" r:id="rId24"/>
    <hyperlink ref="D59" r:id="rId25"/>
    <hyperlink ref="D5" r:id="rId26"/>
    <hyperlink ref="D13" r:id="rId27"/>
    <hyperlink ref="D16" r:id="rId28"/>
    <hyperlink ref="D18" r:id="rId29"/>
    <hyperlink ref="D47" r:id="rId30"/>
    <hyperlink ref="D60" r:id="rId31"/>
    <hyperlink ref="D2" r:id="rId32"/>
    <hyperlink ref="D3" r:id="rId33"/>
    <hyperlink ref="D15" r:id="rId34"/>
    <hyperlink ref="D21" r:id="rId35"/>
    <hyperlink ref="D23" r:id="rId36"/>
    <hyperlink ref="D54" r:id="rId37"/>
    <hyperlink ref="D65" r:id="rId38"/>
    <hyperlink ref="D6" r:id="rId39"/>
    <hyperlink ref="D10" r:id="rId40"/>
    <hyperlink ref="D35" r:id="rId41"/>
    <hyperlink ref="D39" r:id="rId42"/>
    <hyperlink ref="D51" r:id="rId43"/>
    <hyperlink ref="D63" r:id="rId44"/>
    <hyperlink ref="D8" r:id="rId45"/>
    <hyperlink ref="D29" r:id="rId46"/>
    <hyperlink ref="D31" r:id="rId47"/>
    <hyperlink ref="D38" r:id="rId48"/>
    <hyperlink ref="D50" r:id="rId49"/>
    <hyperlink ref="D55" r:id="rId50"/>
    <hyperlink ref="D11" r:id="rId51"/>
    <hyperlink ref="D22" r:id="rId52"/>
    <hyperlink ref="D32" r:id="rId53"/>
    <hyperlink ref="D33" r:id="rId54"/>
    <hyperlink ref="D46" r:id="rId55"/>
    <hyperlink ref="D48" r:id="rId56"/>
    <hyperlink ref="D56" r:id="rId57"/>
    <hyperlink ref="D68" r:id="rId58"/>
    <hyperlink ref="D36" r:id="rId59"/>
    <hyperlink ref="D44" r:id="rId60"/>
    <hyperlink ref="D49" r:id="rId61"/>
    <hyperlink ref="D52" r:id="rId62"/>
    <hyperlink ref="D53" r:id="rId63"/>
    <hyperlink ref="D57" r:id="rId64"/>
    <hyperlink ref="D64" r:id="rId65"/>
    <hyperlink ref="D67" r:id="rId66"/>
    <hyperlink ref="D58" r:id="rId67"/>
  </hyperlinks>
  <pageMargins left="0.7" right="0.7" top="0.75" bottom="0.75" header="0.3" footer="0.3"/>
  <pageSetup orientation="portrait" r:id="rId68"/>
</worksheet>
</file>

<file path=xl/worksheets/sheet3.xml><?xml version="1.0" encoding="utf-8"?>
<worksheet xmlns="http://schemas.openxmlformats.org/spreadsheetml/2006/main" xmlns:r="http://schemas.openxmlformats.org/officeDocument/2006/relationships">
  <dimension ref="A1:I72"/>
  <sheetViews>
    <sheetView topLeftCell="A43" workbookViewId="0">
      <selection activeCell="D69" sqref="D69"/>
    </sheetView>
  </sheetViews>
  <sheetFormatPr defaultRowHeight="15"/>
  <cols>
    <col min="1" max="1" width="12.5703125" bestFit="1" customWidth="1"/>
    <col min="2" max="2" width="11.42578125" bestFit="1" customWidth="1"/>
    <col min="3" max="3" width="10" hidden="1" customWidth="1"/>
    <col min="4" max="4" width="14.5703125" style="8" bestFit="1" customWidth="1"/>
    <col min="5" max="5" width="46.85546875" bestFit="1" customWidth="1"/>
    <col min="6" max="6" width="35.5703125" bestFit="1" customWidth="1"/>
    <col min="7" max="7" width="24.28515625" bestFit="1" customWidth="1"/>
    <col min="8" max="8" width="23" bestFit="1" customWidth="1"/>
    <col min="9" max="9" width="20.42578125" bestFit="1" customWidth="1"/>
  </cols>
  <sheetData>
    <row r="1" spans="1:9" s="1" customFormat="1" ht="30">
      <c r="A1" s="1" t="s">
        <v>200</v>
      </c>
      <c r="B1" s="1" t="s">
        <v>201</v>
      </c>
      <c r="C1" s="1" t="s">
        <v>203</v>
      </c>
      <c r="D1" s="9" t="s">
        <v>347</v>
      </c>
      <c r="E1" s="1" t="s">
        <v>255</v>
      </c>
      <c r="F1" s="1" t="s">
        <v>256</v>
      </c>
      <c r="G1" s="1" t="s">
        <v>257</v>
      </c>
      <c r="H1" s="1" t="s">
        <v>271</v>
      </c>
    </row>
    <row r="2" spans="1:9">
      <c r="A2" s="4" t="s">
        <v>42</v>
      </c>
      <c r="B2" s="4" t="s">
        <v>41</v>
      </c>
      <c r="C2" s="4" t="s">
        <v>52</v>
      </c>
      <c r="D2" s="7">
        <v>40</v>
      </c>
      <c r="E2" s="4" t="s">
        <v>337</v>
      </c>
      <c r="F2" s="4" t="s">
        <v>290</v>
      </c>
      <c r="G2" s="4" t="s">
        <v>338</v>
      </c>
    </row>
    <row r="3" spans="1:9">
      <c r="A3" s="4" t="s">
        <v>9</v>
      </c>
      <c r="B3" s="4" t="s">
        <v>10</v>
      </c>
      <c r="C3" s="5" t="s">
        <v>314</v>
      </c>
      <c r="D3" s="6">
        <v>4</v>
      </c>
      <c r="E3" s="5" t="s">
        <v>267</v>
      </c>
      <c r="F3" s="5" t="s">
        <v>268</v>
      </c>
      <c r="G3" s="5" t="s">
        <v>269</v>
      </c>
      <c r="H3" s="5" t="s">
        <v>270</v>
      </c>
    </row>
    <row r="4" spans="1:9">
      <c r="A4" s="4" t="s">
        <v>113</v>
      </c>
      <c r="B4" s="4" t="s">
        <v>69</v>
      </c>
      <c r="C4" s="5" t="s">
        <v>173</v>
      </c>
      <c r="D4" s="6">
        <v>20</v>
      </c>
      <c r="E4" s="5" t="s">
        <v>267</v>
      </c>
      <c r="F4" s="5" t="s">
        <v>305</v>
      </c>
      <c r="G4" s="5" t="s">
        <v>306</v>
      </c>
    </row>
    <row r="5" spans="1:9">
      <c r="A5" s="4" t="s">
        <v>104</v>
      </c>
      <c r="B5" s="4" t="s">
        <v>69</v>
      </c>
      <c r="C5" s="5" t="s">
        <v>168</v>
      </c>
      <c r="D5" s="6">
        <v>23</v>
      </c>
      <c r="E5" s="5" t="s">
        <v>267</v>
      </c>
      <c r="F5" s="5" t="s">
        <v>283</v>
      </c>
      <c r="G5" s="5" t="s">
        <v>281</v>
      </c>
      <c r="H5" s="5" t="s">
        <v>313</v>
      </c>
      <c r="I5" s="5" t="s">
        <v>268</v>
      </c>
    </row>
    <row r="6" spans="1:9">
      <c r="A6" s="4" t="s">
        <v>37</v>
      </c>
      <c r="B6" s="4" t="s">
        <v>38</v>
      </c>
      <c r="C6" s="4" t="s">
        <v>50</v>
      </c>
      <c r="D6" s="7">
        <v>43</v>
      </c>
      <c r="E6" s="4" t="s">
        <v>267</v>
      </c>
      <c r="F6" s="4" t="s">
        <v>341</v>
      </c>
      <c r="G6" s="4" t="s">
        <v>342</v>
      </c>
    </row>
    <row r="7" spans="1:9">
      <c r="A7" s="4" t="s">
        <v>16</v>
      </c>
      <c r="B7" s="4" t="s">
        <v>17</v>
      </c>
      <c r="C7" s="5" t="s">
        <v>85</v>
      </c>
      <c r="D7" s="7" t="s">
        <v>344</v>
      </c>
      <c r="E7" s="4" t="s">
        <v>334</v>
      </c>
    </row>
    <row r="8" spans="1:9">
      <c r="A8" s="4" t="s">
        <v>65</v>
      </c>
      <c r="B8" s="4" t="s">
        <v>66</v>
      </c>
      <c r="C8" s="5" t="s">
        <v>91</v>
      </c>
      <c r="D8" s="7" t="s">
        <v>344</v>
      </c>
      <c r="E8" s="4" t="s">
        <v>334</v>
      </c>
    </row>
    <row r="9" spans="1:9">
      <c r="A9" s="4" t="s">
        <v>240</v>
      </c>
      <c r="B9" s="4" t="s">
        <v>7</v>
      </c>
      <c r="C9" s="4" t="s">
        <v>1</v>
      </c>
      <c r="D9" s="7" t="s">
        <v>344</v>
      </c>
      <c r="E9" s="4" t="s">
        <v>334</v>
      </c>
    </row>
    <row r="10" spans="1:9">
      <c r="A10" s="4" t="s">
        <v>252</v>
      </c>
      <c r="B10" s="4" t="s">
        <v>253</v>
      </c>
      <c r="C10" s="4" t="s">
        <v>254</v>
      </c>
      <c r="D10" s="7" t="s">
        <v>344</v>
      </c>
      <c r="E10" s="4" t="s">
        <v>334</v>
      </c>
    </row>
    <row r="11" spans="1:9">
      <c r="A11" s="4" t="s">
        <v>162</v>
      </c>
      <c r="B11" s="4" t="s">
        <v>163</v>
      </c>
      <c r="C11" s="5" t="s">
        <v>199</v>
      </c>
      <c r="D11" s="7" t="s">
        <v>344</v>
      </c>
      <c r="E11" s="4" t="s">
        <v>334</v>
      </c>
    </row>
    <row r="12" spans="1:9">
      <c r="A12" s="4" t="s">
        <v>29</v>
      </c>
      <c r="B12" s="4" t="s">
        <v>30</v>
      </c>
      <c r="C12" s="5" t="s">
        <v>47</v>
      </c>
      <c r="D12" s="6">
        <v>48</v>
      </c>
      <c r="E12" s="4" t="s">
        <v>334</v>
      </c>
    </row>
    <row r="13" spans="1:9">
      <c r="A13" s="4" t="s">
        <v>20</v>
      </c>
      <c r="B13" s="4" t="s">
        <v>21</v>
      </c>
      <c r="C13" s="5" t="s">
        <v>44</v>
      </c>
      <c r="D13" s="6">
        <v>14</v>
      </c>
      <c r="E13" s="5" t="s">
        <v>349</v>
      </c>
      <c r="F13" s="5" t="s">
        <v>292</v>
      </c>
      <c r="G13" s="5" t="s">
        <v>293</v>
      </c>
    </row>
    <row r="14" spans="1:9">
      <c r="A14" s="4" t="s">
        <v>24</v>
      </c>
      <c r="B14" s="4" t="s">
        <v>25</v>
      </c>
      <c r="C14" s="5" t="s">
        <v>45</v>
      </c>
      <c r="D14" s="6">
        <v>2</v>
      </c>
      <c r="E14" s="5" t="s">
        <v>261</v>
      </c>
      <c r="F14" s="5" t="s">
        <v>262</v>
      </c>
      <c r="G14" s="5" t="s">
        <v>263</v>
      </c>
    </row>
    <row r="15" spans="1:9">
      <c r="A15" s="4" t="s">
        <v>107</v>
      </c>
      <c r="B15" s="4" t="s">
        <v>108</v>
      </c>
      <c r="C15" s="5" t="s">
        <v>170</v>
      </c>
      <c r="D15" s="6">
        <v>15</v>
      </c>
      <c r="E15" s="5" t="s">
        <v>290</v>
      </c>
      <c r="F15" s="5" t="s">
        <v>267</v>
      </c>
      <c r="G15" s="5" t="s">
        <v>294</v>
      </c>
    </row>
    <row r="16" spans="1:9">
      <c r="A16" s="4" t="s">
        <v>53</v>
      </c>
      <c r="B16" s="4" t="s">
        <v>54</v>
      </c>
      <c r="C16" s="5" t="s">
        <v>86</v>
      </c>
      <c r="D16" s="6">
        <v>37</v>
      </c>
      <c r="E16" s="5" t="s">
        <v>290</v>
      </c>
      <c r="F16" s="5" t="s">
        <v>335</v>
      </c>
      <c r="G16" s="5" t="s">
        <v>269</v>
      </c>
    </row>
    <row r="17" spans="1:9">
      <c r="A17" s="4" t="s">
        <v>157</v>
      </c>
      <c r="B17" s="4" t="s">
        <v>158</v>
      </c>
      <c r="C17" s="5" t="s">
        <v>196</v>
      </c>
      <c r="D17" s="6">
        <v>39</v>
      </c>
      <c r="E17" s="5" t="s">
        <v>290</v>
      </c>
      <c r="F17" s="5" t="s">
        <v>267</v>
      </c>
      <c r="G17" s="5" t="s">
        <v>336</v>
      </c>
    </row>
    <row r="18" spans="1:9">
      <c r="A18" s="4" t="s">
        <v>75</v>
      </c>
      <c r="B18" s="4" t="s">
        <v>76</v>
      </c>
      <c r="C18" s="5" t="s">
        <v>95</v>
      </c>
      <c r="D18" s="6">
        <v>25</v>
      </c>
      <c r="E18" s="5" t="s">
        <v>316</v>
      </c>
      <c r="F18" s="5" t="s">
        <v>317</v>
      </c>
      <c r="G18" s="5" t="s">
        <v>318</v>
      </c>
    </row>
    <row r="19" spans="1:9">
      <c r="A19" s="4" t="s">
        <v>247</v>
      </c>
      <c r="B19" s="4" t="s">
        <v>248</v>
      </c>
      <c r="C19" s="5" t="s">
        <v>249</v>
      </c>
      <c r="D19" s="6">
        <v>42</v>
      </c>
      <c r="E19" s="5" t="s">
        <v>340</v>
      </c>
      <c r="F19" s="5" t="s">
        <v>262</v>
      </c>
      <c r="G19" s="5" t="s">
        <v>290</v>
      </c>
    </row>
    <row r="20" spans="1:9">
      <c r="A20" s="4" t="s">
        <v>33</v>
      </c>
      <c r="B20" s="4" t="s">
        <v>35</v>
      </c>
      <c r="C20" s="4" t="s">
        <v>49</v>
      </c>
      <c r="D20" s="10" t="s">
        <v>284</v>
      </c>
      <c r="E20" s="4" t="s">
        <v>285</v>
      </c>
      <c r="F20" s="4" t="s">
        <v>286</v>
      </c>
      <c r="G20" s="4" t="s">
        <v>287</v>
      </c>
      <c r="H20" s="4"/>
    </row>
    <row r="21" spans="1:9">
      <c r="A21" s="14" t="s">
        <v>241</v>
      </c>
      <c r="B21" s="14" t="s">
        <v>242</v>
      </c>
      <c r="C21" s="14" t="s">
        <v>243</v>
      </c>
      <c r="D21" s="15" t="s">
        <v>284</v>
      </c>
      <c r="E21" s="14" t="s">
        <v>285</v>
      </c>
      <c r="F21" s="14" t="s">
        <v>286</v>
      </c>
      <c r="G21" s="14" t="s">
        <v>287</v>
      </c>
      <c r="H21" s="14" t="s">
        <v>288</v>
      </c>
    </row>
    <row r="22" spans="1:9">
      <c r="A22" s="4" t="s">
        <v>238</v>
      </c>
      <c r="B22" s="4" t="s">
        <v>3</v>
      </c>
      <c r="C22" s="4" t="s">
        <v>0</v>
      </c>
      <c r="D22" s="7">
        <v>26</v>
      </c>
      <c r="E22" s="4" t="s">
        <v>319</v>
      </c>
      <c r="F22" s="5" t="s">
        <v>320</v>
      </c>
      <c r="G22" s="5" t="s">
        <v>321</v>
      </c>
    </row>
    <row r="23" spans="1:9">
      <c r="A23" s="4" t="s">
        <v>128</v>
      </c>
      <c r="B23" s="4" t="s">
        <v>129</v>
      </c>
      <c r="C23" s="5" t="s">
        <v>180</v>
      </c>
      <c r="D23" s="6">
        <v>16</v>
      </c>
      <c r="E23" s="5" t="s">
        <v>295</v>
      </c>
      <c r="F23" s="5" t="s">
        <v>258</v>
      </c>
      <c r="G23" s="5" t="s">
        <v>296</v>
      </c>
      <c r="H23" s="5" t="s">
        <v>297</v>
      </c>
      <c r="I23" s="5" t="s">
        <v>298</v>
      </c>
    </row>
    <row r="24" spans="1:9">
      <c r="A24" s="4" t="s">
        <v>31</v>
      </c>
      <c r="B24" s="4" t="s">
        <v>32</v>
      </c>
      <c r="C24" s="4" t="s">
        <v>48</v>
      </c>
      <c r="D24" s="7">
        <v>1</v>
      </c>
      <c r="E24" s="4" t="s">
        <v>258</v>
      </c>
      <c r="F24" s="4" t="s">
        <v>259</v>
      </c>
      <c r="G24" s="4" t="s">
        <v>260</v>
      </c>
    </row>
    <row r="25" spans="1:9">
      <c r="A25" s="4" t="s">
        <v>250</v>
      </c>
      <c r="B25" s="4" t="s">
        <v>22</v>
      </c>
      <c r="C25" s="5" t="s">
        <v>251</v>
      </c>
      <c r="D25" s="6">
        <v>6</v>
      </c>
      <c r="E25" s="5" t="s">
        <v>269</v>
      </c>
      <c r="F25" s="5" t="s">
        <v>276</v>
      </c>
      <c r="G25" s="5" t="s">
        <v>277</v>
      </c>
    </row>
    <row r="26" spans="1:9">
      <c r="A26" s="4" t="s">
        <v>100</v>
      </c>
      <c r="B26" s="4" t="s">
        <v>101</v>
      </c>
      <c r="C26" s="5" t="s">
        <v>166</v>
      </c>
      <c r="D26" s="6">
        <v>7</v>
      </c>
      <c r="E26" s="5" t="s">
        <v>269</v>
      </c>
      <c r="F26" s="5" t="s">
        <v>278</v>
      </c>
      <c r="G26" s="5" t="s">
        <v>279</v>
      </c>
    </row>
    <row r="27" spans="1:9">
      <c r="A27" s="4" t="s">
        <v>63</v>
      </c>
      <c r="B27" s="4" t="s">
        <v>64</v>
      </c>
      <c r="C27" s="5" t="s">
        <v>90</v>
      </c>
      <c r="D27" s="6">
        <v>9</v>
      </c>
      <c r="E27" s="5" t="s">
        <v>269</v>
      </c>
      <c r="F27" s="5" t="s">
        <v>283</v>
      </c>
      <c r="G27" s="5" t="s">
        <v>280</v>
      </c>
    </row>
    <row r="28" spans="1:9">
      <c r="A28" s="4" t="s">
        <v>105</v>
      </c>
      <c r="B28" s="4" t="s">
        <v>106</v>
      </c>
      <c r="C28" s="5" t="s">
        <v>169</v>
      </c>
      <c r="D28" s="6">
        <v>13</v>
      </c>
      <c r="E28" s="5" t="s">
        <v>269</v>
      </c>
      <c r="F28" s="5" t="s">
        <v>291</v>
      </c>
      <c r="G28" s="5" t="s">
        <v>282</v>
      </c>
    </row>
    <row r="29" spans="1:9">
      <c r="A29" s="4" t="s">
        <v>60</v>
      </c>
      <c r="B29" s="4" t="s">
        <v>61</v>
      </c>
      <c r="C29" s="5" t="s">
        <v>89</v>
      </c>
      <c r="D29" s="6">
        <v>27</v>
      </c>
      <c r="E29" s="5" t="s">
        <v>269</v>
      </c>
      <c r="F29" s="5" t="s">
        <v>322</v>
      </c>
      <c r="G29" s="5" t="s">
        <v>323</v>
      </c>
    </row>
    <row r="30" spans="1:9">
      <c r="A30" s="4" t="s">
        <v>155</v>
      </c>
      <c r="B30" s="4" t="s">
        <v>156</v>
      </c>
      <c r="C30" s="5" t="s">
        <v>195</v>
      </c>
      <c r="D30" s="6">
        <v>38</v>
      </c>
      <c r="E30" s="5" t="s">
        <v>269</v>
      </c>
      <c r="F30" s="5" t="s">
        <v>290</v>
      </c>
      <c r="G30" s="5" t="s">
        <v>280</v>
      </c>
    </row>
    <row r="31" spans="1:9">
      <c r="A31" s="4" t="s">
        <v>67</v>
      </c>
      <c r="B31" s="4" t="s">
        <v>68</v>
      </c>
      <c r="C31" s="5" t="s">
        <v>92</v>
      </c>
      <c r="D31" s="6">
        <v>45</v>
      </c>
      <c r="E31" s="5" t="s">
        <v>269</v>
      </c>
      <c r="F31" s="5" t="s">
        <v>339</v>
      </c>
      <c r="G31" s="5" t="s">
        <v>258</v>
      </c>
    </row>
    <row r="32" spans="1:9">
      <c r="A32" s="4" t="s">
        <v>149</v>
      </c>
      <c r="B32" s="4" t="s">
        <v>150</v>
      </c>
      <c r="C32" s="5" t="s">
        <v>192</v>
      </c>
      <c r="D32" s="6">
        <v>41</v>
      </c>
      <c r="E32" s="5" t="s">
        <v>279</v>
      </c>
      <c r="F32" s="5" t="s">
        <v>339</v>
      </c>
      <c r="G32" s="5" t="s">
        <v>269</v>
      </c>
    </row>
    <row r="33" spans="1:8">
      <c r="A33" s="4" t="s">
        <v>13</v>
      </c>
      <c r="B33" s="4" t="s">
        <v>15</v>
      </c>
      <c r="C33" s="5" t="s">
        <v>164</v>
      </c>
      <c r="D33" s="6">
        <v>5</v>
      </c>
      <c r="E33" s="5" t="s">
        <v>273</v>
      </c>
      <c r="F33" s="5" t="s">
        <v>274</v>
      </c>
      <c r="G33" s="5" t="s">
        <v>275</v>
      </c>
    </row>
    <row r="34" spans="1:8">
      <c r="A34" s="4" t="s">
        <v>239</v>
      </c>
      <c r="B34" s="4" t="s">
        <v>5</v>
      </c>
      <c r="C34" s="4" t="s">
        <v>2</v>
      </c>
      <c r="D34" s="7">
        <v>18</v>
      </c>
      <c r="E34" s="4" t="s">
        <v>298</v>
      </c>
      <c r="F34" s="4" t="s">
        <v>283</v>
      </c>
      <c r="G34" s="4" t="s">
        <v>301</v>
      </c>
    </row>
    <row r="35" spans="1:8">
      <c r="A35" s="4" t="s">
        <v>134</v>
      </c>
      <c r="B35" s="4" t="s">
        <v>25</v>
      </c>
      <c r="C35" s="5" t="s">
        <v>183</v>
      </c>
      <c r="D35" s="6">
        <v>8</v>
      </c>
      <c r="E35" s="5" t="s">
        <v>280</v>
      </c>
      <c r="F35" s="5" t="s">
        <v>281</v>
      </c>
      <c r="G35" s="5" t="s">
        <v>282</v>
      </c>
    </row>
    <row r="36" spans="1:8">
      <c r="A36" s="4" t="s">
        <v>116</v>
      </c>
      <c r="B36" s="4" t="s">
        <v>117</v>
      </c>
      <c r="C36" s="5" t="s">
        <v>175</v>
      </c>
      <c r="D36" s="6">
        <v>12</v>
      </c>
      <c r="E36" s="5" t="s">
        <v>280</v>
      </c>
      <c r="F36" s="5" t="s">
        <v>289</v>
      </c>
      <c r="G36" s="5" t="s">
        <v>290</v>
      </c>
    </row>
    <row r="37" spans="1:8">
      <c r="A37" s="4" t="s">
        <v>114</v>
      </c>
      <c r="B37" s="4" t="s">
        <v>115</v>
      </c>
      <c r="C37" s="5" t="s">
        <v>174</v>
      </c>
      <c r="D37" s="6">
        <v>28</v>
      </c>
      <c r="E37" s="5" t="s">
        <v>280</v>
      </c>
      <c r="F37" s="5" t="s">
        <v>262</v>
      </c>
      <c r="G37" s="5" t="s">
        <v>290</v>
      </c>
    </row>
    <row r="38" spans="1:8">
      <c r="A38" s="4" t="s">
        <v>136</v>
      </c>
      <c r="B38" s="4" t="s">
        <v>137</v>
      </c>
      <c r="C38" s="5" t="s">
        <v>185</v>
      </c>
      <c r="D38" s="6">
        <v>44</v>
      </c>
      <c r="E38" s="5" t="s">
        <v>280</v>
      </c>
      <c r="F38" s="5" t="s">
        <v>290</v>
      </c>
      <c r="G38" s="5" t="s">
        <v>343</v>
      </c>
    </row>
    <row r="39" spans="1:8">
      <c r="A39" s="4" t="s">
        <v>331</v>
      </c>
      <c r="B39" s="4" t="s">
        <v>332</v>
      </c>
      <c r="C39" s="5" t="s">
        <v>333</v>
      </c>
      <c r="D39" s="6">
        <v>46</v>
      </c>
      <c r="E39" s="5" t="s">
        <v>280</v>
      </c>
      <c r="F39" s="5"/>
      <c r="G39" s="5"/>
    </row>
    <row r="40" spans="1:8">
      <c r="A40" s="4" t="s">
        <v>26</v>
      </c>
      <c r="B40" s="4" t="s">
        <v>27</v>
      </c>
      <c r="C40" s="5" t="s">
        <v>46</v>
      </c>
      <c r="D40" s="6" t="s">
        <v>324</v>
      </c>
      <c r="E40" s="5" t="s">
        <v>350</v>
      </c>
      <c r="F40" s="5" t="s">
        <v>325</v>
      </c>
      <c r="G40" s="5" t="s">
        <v>326</v>
      </c>
      <c r="H40" s="5" t="s">
        <v>327</v>
      </c>
    </row>
    <row r="41" spans="1:8">
      <c r="A41" s="4" t="s">
        <v>126</v>
      </c>
      <c r="B41" s="4" t="s">
        <v>127</v>
      </c>
      <c r="C41" s="5" t="s">
        <v>179</v>
      </c>
      <c r="D41" s="6" t="s">
        <v>324</v>
      </c>
      <c r="E41" s="5" t="s">
        <v>350</v>
      </c>
      <c r="F41" s="5" t="s">
        <v>325</v>
      </c>
      <c r="G41" s="5" t="s">
        <v>326</v>
      </c>
      <c r="H41" s="5" t="s">
        <v>328</v>
      </c>
    </row>
    <row r="42" spans="1:8">
      <c r="A42" s="4" t="s">
        <v>70</v>
      </c>
      <c r="B42" s="4" t="s">
        <v>71</v>
      </c>
      <c r="C42" s="5" t="s">
        <v>93</v>
      </c>
      <c r="D42" s="6">
        <v>3</v>
      </c>
      <c r="E42" s="5" t="s">
        <v>264</v>
      </c>
      <c r="F42" s="5" t="s">
        <v>265</v>
      </c>
      <c r="G42" s="5" t="s">
        <v>272</v>
      </c>
      <c r="H42" s="5" t="s">
        <v>266</v>
      </c>
    </row>
    <row r="43" spans="1:8">
      <c r="A43" s="4" t="s">
        <v>151</v>
      </c>
      <c r="B43" s="4" t="s">
        <v>34</v>
      </c>
      <c r="C43" s="5" t="s">
        <v>193</v>
      </c>
      <c r="D43" s="6">
        <v>19</v>
      </c>
      <c r="E43" s="5" t="s">
        <v>302</v>
      </c>
      <c r="F43" s="5" t="s">
        <v>303</v>
      </c>
      <c r="G43" s="5" t="s">
        <v>304</v>
      </c>
    </row>
    <row r="44" spans="1:8">
      <c r="A44" s="4" t="s">
        <v>145</v>
      </c>
      <c r="B44" s="4" t="s">
        <v>146</v>
      </c>
      <c r="C44" s="5" t="s">
        <v>190</v>
      </c>
      <c r="D44" s="6" t="s">
        <v>307</v>
      </c>
      <c r="E44" s="5" t="s">
        <v>308</v>
      </c>
      <c r="F44" s="5" t="s">
        <v>309</v>
      </c>
      <c r="G44" s="5" t="s">
        <v>310</v>
      </c>
      <c r="H44" s="4" t="s">
        <v>312</v>
      </c>
    </row>
    <row r="45" spans="1:8">
      <c r="A45" s="4" t="s">
        <v>244</v>
      </c>
      <c r="B45" s="4" t="s">
        <v>245</v>
      </c>
      <c r="C45" s="5" t="s">
        <v>246</v>
      </c>
      <c r="D45" s="6" t="s">
        <v>307</v>
      </c>
      <c r="E45" s="5" t="s">
        <v>308</v>
      </c>
      <c r="F45" s="5" t="s">
        <v>309</v>
      </c>
      <c r="G45" s="5" t="s">
        <v>310</v>
      </c>
      <c r="H45" s="4" t="s">
        <v>311</v>
      </c>
    </row>
    <row r="46" spans="1:8">
      <c r="A46" s="4" t="s">
        <v>57</v>
      </c>
      <c r="B46" s="4" t="s">
        <v>58</v>
      </c>
      <c r="C46" s="5" t="s">
        <v>88</v>
      </c>
      <c r="D46" s="6">
        <v>17</v>
      </c>
      <c r="E46" t="s">
        <v>299</v>
      </c>
      <c r="F46" s="5" t="s">
        <v>300</v>
      </c>
      <c r="G46" s="5" t="s">
        <v>275</v>
      </c>
    </row>
    <row r="47" spans="1:8">
      <c r="A47" s="4" t="s">
        <v>147</v>
      </c>
      <c r="B47" s="4" t="s">
        <v>148</v>
      </c>
      <c r="C47" s="5" t="s">
        <v>191</v>
      </c>
      <c r="D47" s="6">
        <v>24</v>
      </c>
      <c r="E47" s="5" t="s">
        <v>282</v>
      </c>
      <c r="F47" s="5" t="s">
        <v>267</v>
      </c>
      <c r="G47" s="5" t="s">
        <v>279</v>
      </c>
      <c r="H47" s="5" t="s">
        <v>315</v>
      </c>
    </row>
    <row r="48" spans="1:8" s="11" customFormat="1">
      <c r="A48" s="11" t="s">
        <v>82</v>
      </c>
      <c r="B48" s="11" t="s">
        <v>83</v>
      </c>
      <c r="C48" s="12" t="s">
        <v>84</v>
      </c>
      <c r="D48" s="13">
        <v>47</v>
      </c>
      <c r="E48" s="12" t="s">
        <v>282</v>
      </c>
      <c r="F48" s="12" t="s">
        <v>348</v>
      </c>
      <c r="G48" s="12" t="s">
        <v>306</v>
      </c>
    </row>
    <row r="49" spans="1:9">
      <c r="A49" s="4" t="s">
        <v>140</v>
      </c>
      <c r="B49" s="4" t="s">
        <v>141</v>
      </c>
      <c r="C49" s="5" t="s">
        <v>187</v>
      </c>
      <c r="D49" s="6">
        <v>49</v>
      </c>
      <c r="E49" s="5" t="s">
        <v>345</v>
      </c>
      <c r="F49" s="5"/>
      <c r="G49" s="5"/>
      <c r="H49" s="4"/>
      <c r="I49" s="4"/>
    </row>
    <row r="50" spans="1:9" s="4" customFormat="1">
      <c r="A50" s="4" t="s">
        <v>77</v>
      </c>
      <c r="B50" s="4" t="s">
        <v>78</v>
      </c>
      <c r="C50" s="5" t="s">
        <v>96</v>
      </c>
      <c r="D50" s="6">
        <v>50</v>
      </c>
      <c r="E50" s="5" t="s">
        <v>282</v>
      </c>
      <c r="F50" s="5" t="s">
        <v>346</v>
      </c>
      <c r="G50" s="5" t="s">
        <v>269</v>
      </c>
      <c r="H50"/>
      <c r="I50"/>
    </row>
    <row r="51" spans="1:9">
      <c r="A51" s="4" t="s">
        <v>153</v>
      </c>
      <c r="B51" s="4" t="s">
        <v>154</v>
      </c>
      <c r="C51" s="5" t="s">
        <v>194</v>
      </c>
      <c r="D51" s="6">
        <v>51</v>
      </c>
      <c r="E51" s="5" t="s">
        <v>282</v>
      </c>
    </row>
    <row r="52" spans="1:9">
      <c r="A52" s="4" t="s">
        <v>80</v>
      </c>
      <c r="B52" s="4" t="s">
        <v>81</v>
      </c>
      <c r="C52" s="5" t="s">
        <v>97</v>
      </c>
      <c r="D52" s="6">
        <v>31</v>
      </c>
      <c r="E52" s="5" t="s">
        <v>329</v>
      </c>
      <c r="F52" s="5" t="s">
        <v>283</v>
      </c>
      <c r="G52" s="5" t="s">
        <v>330</v>
      </c>
      <c r="H52" s="5" t="s">
        <v>266</v>
      </c>
    </row>
    <row r="53" spans="1:9">
      <c r="A53" s="4" t="s">
        <v>18</v>
      </c>
      <c r="B53" s="4" t="s">
        <v>19</v>
      </c>
      <c r="C53" s="5" t="s">
        <v>43</v>
      </c>
      <c r="D53" s="6"/>
    </row>
    <row r="54" spans="1:9">
      <c r="A54" s="4" t="s">
        <v>98</v>
      </c>
      <c r="B54" s="4" t="s">
        <v>99</v>
      </c>
      <c r="C54" s="5" t="s">
        <v>165</v>
      </c>
      <c r="D54" s="6"/>
    </row>
    <row r="55" spans="1:9">
      <c r="A55" s="4" t="s">
        <v>55</v>
      </c>
      <c r="B55" s="4" t="s">
        <v>56</v>
      </c>
      <c r="C55" s="5" t="s">
        <v>87</v>
      </c>
      <c r="D55" s="6"/>
    </row>
    <row r="56" spans="1:9">
      <c r="A56" s="4" t="s">
        <v>102</v>
      </c>
      <c r="B56" s="4" t="s">
        <v>103</v>
      </c>
      <c r="C56" s="5" t="s">
        <v>167</v>
      </c>
      <c r="D56" s="6"/>
    </row>
    <row r="57" spans="1:9">
      <c r="A57" s="4" t="s">
        <v>109</v>
      </c>
      <c r="B57" s="4" t="s">
        <v>110</v>
      </c>
      <c r="C57" s="5" t="s">
        <v>171</v>
      </c>
      <c r="D57" s="6"/>
    </row>
    <row r="58" spans="1:9">
      <c r="A58" s="4" t="s">
        <v>111</v>
      </c>
      <c r="B58" s="4" t="s">
        <v>112</v>
      </c>
      <c r="C58" s="5" t="s">
        <v>172</v>
      </c>
      <c r="D58" s="6">
        <v>52</v>
      </c>
    </row>
    <row r="59" spans="1:9">
      <c r="A59" s="4" t="s">
        <v>119</v>
      </c>
      <c r="B59" s="4" t="s">
        <v>120</v>
      </c>
      <c r="C59" s="5" t="s">
        <v>176</v>
      </c>
      <c r="D59" s="6"/>
    </row>
    <row r="60" spans="1:9">
      <c r="A60" s="4" t="s">
        <v>122</v>
      </c>
      <c r="B60" s="4" t="s">
        <v>123</v>
      </c>
      <c r="C60" s="5" t="s">
        <v>177</v>
      </c>
      <c r="D60" s="6"/>
    </row>
    <row r="61" spans="1:9">
      <c r="A61" s="4" t="s">
        <v>124</v>
      </c>
      <c r="B61" s="4" t="s">
        <v>125</v>
      </c>
      <c r="C61" s="5" t="s">
        <v>178</v>
      </c>
      <c r="D61" s="6"/>
    </row>
    <row r="62" spans="1:9">
      <c r="A62" s="4" t="s">
        <v>130</v>
      </c>
      <c r="B62" s="4" t="s">
        <v>131</v>
      </c>
      <c r="C62" s="5" t="s">
        <v>181</v>
      </c>
      <c r="D62" s="6"/>
    </row>
    <row r="63" spans="1:9">
      <c r="A63" s="4" t="s">
        <v>132</v>
      </c>
      <c r="B63" s="4" t="s">
        <v>133</v>
      </c>
      <c r="C63" s="5" t="s">
        <v>182</v>
      </c>
      <c r="D63" s="6"/>
    </row>
    <row r="64" spans="1:9">
      <c r="A64" s="4" t="s">
        <v>135</v>
      </c>
      <c r="B64" s="4" t="s">
        <v>74</v>
      </c>
      <c r="C64" s="5" t="s">
        <v>184</v>
      </c>
      <c r="D64" s="6"/>
    </row>
    <row r="65" spans="1:5">
      <c r="A65" s="4" t="s">
        <v>138</v>
      </c>
      <c r="B65" s="4" t="s">
        <v>139</v>
      </c>
      <c r="C65" s="5" t="s">
        <v>186</v>
      </c>
      <c r="D65" s="6"/>
      <c r="E65" s="2"/>
    </row>
    <row r="66" spans="1:5">
      <c r="A66" s="4" t="s">
        <v>142</v>
      </c>
      <c r="B66" s="4" t="s">
        <v>143</v>
      </c>
      <c r="C66" s="5" t="s">
        <v>188</v>
      </c>
      <c r="D66" s="6"/>
    </row>
    <row r="67" spans="1:5">
      <c r="A67" s="4" t="s">
        <v>144</v>
      </c>
      <c r="B67" s="4" t="s">
        <v>69</v>
      </c>
      <c r="C67" s="5" t="s">
        <v>189</v>
      </c>
      <c r="D67" s="6"/>
    </row>
    <row r="68" spans="1:5">
      <c r="A68" s="4" t="s">
        <v>73</v>
      </c>
      <c r="B68" s="4" t="s">
        <v>74</v>
      </c>
      <c r="C68" s="5" t="s">
        <v>94</v>
      </c>
      <c r="D68" s="6"/>
    </row>
    <row r="69" spans="1:5">
      <c r="A69" s="4" t="s">
        <v>354</v>
      </c>
      <c r="B69" s="4" t="s">
        <v>77</v>
      </c>
      <c r="C69" s="5"/>
      <c r="D69" s="6"/>
    </row>
    <row r="70" spans="1:5">
      <c r="A70" s="4" t="s">
        <v>159</v>
      </c>
      <c r="B70" s="4" t="s">
        <v>34</v>
      </c>
      <c r="C70" s="5" t="s">
        <v>197</v>
      </c>
      <c r="D70" s="6"/>
    </row>
    <row r="71" spans="1:5">
      <c r="A71" s="4" t="s">
        <v>39</v>
      </c>
      <c r="B71" s="4" t="s">
        <v>5</v>
      </c>
      <c r="C71" s="4" t="s">
        <v>51</v>
      </c>
      <c r="D71" s="7"/>
    </row>
    <row r="72" spans="1:5">
      <c r="A72" s="4" t="s">
        <v>160</v>
      </c>
      <c r="B72" s="4" t="s">
        <v>161</v>
      </c>
      <c r="C72" s="5" t="s">
        <v>198</v>
      </c>
      <c r="D72" s="6"/>
    </row>
  </sheetData>
  <pageMargins left="0.24" right="0.24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I63"/>
  <sheetViews>
    <sheetView workbookViewId="0">
      <selection activeCell="B3" sqref="B3:C63"/>
    </sheetView>
  </sheetViews>
  <sheetFormatPr defaultRowHeight="15"/>
  <cols>
    <col min="1" max="1" width="4.42578125" customWidth="1"/>
    <col min="2" max="2" width="12.85546875" customWidth="1"/>
    <col min="3" max="3" width="11" customWidth="1"/>
    <col min="4" max="4" width="30" customWidth="1"/>
    <col min="5" max="5" width="29.85546875" customWidth="1"/>
    <col min="6" max="6" width="8.28515625" customWidth="1"/>
    <col min="7" max="7" width="6.140625" customWidth="1"/>
    <col min="8" max="8" width="9.7109375" customWidth="1"/>
    <col min="9" max="9" width="7.42578125" customWidth="1"/>
  </cols>
  <sheetData>
    <row r="1" spans="2:9">
      <c r="B1" s="78" t="s">
        <v>552</v>
      </c>
      <c r="C1" s="79"/>
      <c r="D1" s="79"/>
      <c r="E1" s="79"/>
      <c r="F1" s="79"/>
      <c r="G1" s="79"/>
      <c r="H1" s="79"/>
      <c r="I1" s="79"/>
    </row>
    <row r="2" spans="2:9">
      <c r="B2" s="79"/>
      <c r="C2" s="79"/>
      <c r="D2" s="79"/>
      <c r="E2" s="79"/>
      <c r="F2" s="79"/>
      <c r="G2" s="79"/>
      <c r="H2" s="80" t="s">
        <v>554</v>
      </c>
      <c r="I2" s="79"/>
    </row>
    <row r="3" spans="2:9">
      <c r="B3" s="80" t="s">
        <v>200</v>
      </c>
      <c r="C3" s="80" t="s">
        <v>201</v>
      </c>
      <c r="D3" s="80" t="s">
        <v>393</v>
      </c>
      <c r="E3" s="80" t="s">
        <v>392</v>
      </c>
      <c r="F3" s="80" t="s">
        <v>204</v>
      </c>
      <c r="G3" s="80" t="s">
        <v>205</v>
      </c>
      <c r="H3" s="78" t="s">
        <v>555</v>
      </c>
      <c r="I3" s="80" t="s">
        <v>553</v>
      </c>
    </row>
    <row r="4" spans="2:9">
      <c r="B4" s="80"/>
      <c r="C4" s="80"/>
      <c r="D4" s="80"/>
      <c r="E4" s="80"/>
      <c r="F4" s="80"/>
      <c r="G4" s="80"/>
      <c r="H4" s="78"/>
      <c r="I4" s="80"/>
    </row>
    <row r="5" spans="2:9">
      <c r="B5" s="81" t="s">
        <v>594</v>
      </c>
      <c r="C5" s="81" t="s">
        <v>560</v>
      </c>
      <c r="D5" t="str">
        <f>CONCATENATE(C5,".",B5,"@umontana.edu")</f>
        <v>Herbert.Ahl@umontana.edu</v>
      </c>
    </row>
    <row r="6" spans="2:9">
      <c r="B6" s="81" t="s">
        <v>71</v>
      </c>
      <c r="C6" s="81" t="s">
        <v>388</v>
      </c>
      <c r="D6" s="82" t="s">
        <v>391</v>
      </c>
      <c r="E6" s="82" t="s">
        <v>394</v>
      </c>
      <c r="F6" t="s">
        <v>602</v>
      </c>
      <c r="G6" t="s">
        <v>603</v>
      </c>
      <c r="H6" t="s">
        <v>604</v>
      </c>
      <c r="I6" t="s">
        <v>544</v>
      </c>
    </row>
    <row r="7" spans="2:9">
      <c r="B7" s="81" t="s">
        <v>592</v>
      </c>
      <c r="C7" s="81" t="s">
        <v>593</v>
      </c>
      <c r="D7" t="str">
        <f>CONCATENATE(C7,".",B7,"@umontana.edu")</f>
        <v>Sara.Anderson@umontana.edu</v>
      </c>
      <c r="F7" t="s">
        <v>605</v>
      </c>
      <c r="G7" t="s">
        <v>603</v>
      </c>
      <c r="H7" s="78" t="s">
        <v>604</v>
      </c>
      <c r="I7">
        <v>8</v>
      </c>
    </row>
    <row r="8" spans="2:9">
      <c r="B8" s="81" t="s">
        <v>397</v>
      </c>
      <c r="C8" s="81" t="s">
        <v>398</v>
      </c>
      <c r="D8" s="83" t="s">
        <v>401</v>
      </c>
      <c r="E8" s="82" t="s">
        <v>400</v>
      </c>
      <c r="F8" s="79" t="s">
        <v>605</v>
      </c>
      <c r="G8" s="79" t="s">
        <v>603</v>
      </c>
      <c r="H8" s="79" t="s">
        <v>604</v>
      </c>
      <c r="I8" s="79" t="s">
        <v>544</v>
      </c>
    </row>
    <row r="9" spans="2:9">
      <c r="B9" s="81" t="s">
        <v>13</v>
      </c>
      <c r="C9" s="81" t="s">
        <v>15</v>
      </c>
      <c r="D9" s="82" t="s">
        <v>164</v>
      </c>
      <c r="E9" s="82" t="s">
        <v>402</v>
      </c>
      <c r="F9" t="s">
        <v>606</v>
      </c>
      <c r="G9" t="s">
        <v>607</v>
      </c>
      <c r="H9" t="s">
        <v>544</v>
      </c>
    </row>
    <row r="10" spans="2:9">
      <c r="B10" s="81" t="s">
        <v>579</v>
      </c>
      <c r="C10" s="81" t="s">
        <v>81</v>
      </c>
      <c r="D10" t="str">
        <f>CONCATENATE(C10,".",B10,"@umontana.edu")</f>
        <v>Zachary.Brown@umontana.edu</v>
      </c>
      <c r="F10" t="s">
        <v>605</v>
      </c>
      <c r="G10" t="s">
        <v>603</v>
      </c>
      <c r="H10" t="s">
        <v>637</v>
      </c>
      <c r="I10" t="s">
        <v>544</v>
      </c>
    </row>
    <row r="11" spans="2:9">
      <c r="B11" s="81" t="s">
        <v>404</v>
      </c>
      <c r="C11" s="81" t="s">
        <v>405</v>
      </c>
      <c r="D11" s="82" t="s">
        <v>408</v>
      </c>
      <c r="E11" s="82" t="s">
        <v>407</v>
      </c>
      <c r="F11" s="79" t="s">
        <v>608</v>
      </c>
      <c r="G11" s="79" t="s">
        <v>603</v>
      </c>
      <c r="H11" s="79" t="s">
        <v>544</v>
      </c>
      <c r="I11" s="79" t="s">
        <v>544</v>
      </c>
    </row>
    <row r="12" spans="2:9">
      <c r="B12" s="81" t="s">
        <v>411</v>
      </c>
      <c r="C12" s="81" t="s">
        <v>5</v>
      </c>
      <c r="D12" s="82" t="s">
        <v>409</v>
      </c>
      <c r="E12" s="82" t="s">
        <v>410</v>
      </c>
      <c r="F12" s="79" t="s">
        <v>609</v>
      </c>
      <c r="G12" s="79" t="s">
        <v>603</v>
      </c>
      <c r="H12" s="79" t="s">
        <v>544</v>
      </c>
      <c r="I12" s="79" t="s">
        <v>544</v>
      </c>
    </row>
    <row r="13" spans="2:9">
      <c r="B13" s="81" t="s">
        <v>417</v>
      </c>
      <c r="C13" s="81" t="s">
        <v>34</v>
      </c>
      <c r="D13" s="83" t="s">
        <v>415</v>
      </c>
      <c r="E13" s="82" t="s">
        <v>414</v>
      </c>
      <c r="F13" s="79"/>
      <c r="G13" s="79"/>
      <c r="H13" s="79"/>
      <c r="I13" s="79"/>
    </row>
    <row r="14" spans="2:9">
      <c r="B14" s="81" t="s">
        <v>418</v>
      </c>
      <c r="C14" s="81" t="s">
        <v>419</v>
      </c>
      <c r="D14" s="82" t="s">
        <v>422</v>
      </c>
      <c r="E14" s="82" t="s">
        <v>423</v>
      </c>
      <c r="F14" s="79"/>
      <c r="G14" s="79"/>
      <c r="H14" s="79"/>
      <c r="I14" s="79"/>
    </row>
    <row r="15" spans="2:9">
      <c r="B15" s="81" t="s">
        <v>424</v>
      </c>
      <c r="C15" s="81" t="s">
        <v>425</v>
      </c>
      <c r="D15" s="82" t="s">
        <v>427</v>
      </c>
      <c r="E15" s="82" t="s">
        <v>428</v>
      </c>
      <c r="F15" s="79" t="s">
        <v>610</v>
      </c>
      <c r="G15" s="79" t="s">
        <v>603</v>
      </c>
      <c r="H15" s="79" t="s">
        <v>544</v>
      </c>
      <c r="I15" s="79" t="s">
        <v>544</v>
      </c>
    </row>
    <row r="16" spans="2:9">
      <c r="B16" s="81" t="s">
        <v>429</v>
      </c>
      <c r="C16" s="81" t="s">
        <v>430</v>
      </c>
      <c r="D16" s="82" t="s">
        <v>432</v>
      </c>
      <c r="E16" s="82" t="s">
        <v>433</v>
      </c>
      <c r="F16" s="79" t="s">
        <v>608</v>
      </c>
      <c r="G16" s="79" t="s">
        <v>603</v>
      </c>
      <c r="H16" s="79" t="s">
        <v>604</v>
      </c>
      <c r="I16" s="79" t="s">
        <v>544</v>
      </c>
    </row>
    <row r="17" spans="2:9">
      <c r="B17" s="81" t="s">
        <v>429</v>
      </c>
      <c r="C17" s="81" t="s">
        <v>434</v>
      </c>
      <c r="D17" s="82" t="s">
        <v>435</v>
      </c>
      <c r="E17" s="82" t="s">
        <v>436</v>
      </c>
      <c r="F17" s="79" t="s">
        <v>605</v>
      </c>
      <c r="G17" s="79" t="s">
        <v>603</v>
      </c>
      <c r="H17" s="79" t="s">
        <v>544</v>
      </c>
      <c r="I17" s="79" t="s">
        <v>544</v>
      </c>
    </row>
    <row r="18" spans="2:9">
      <c r="B18" s="81" t="s">
        <v>437</v>
      </c>
      <c r="C18" s="81" t="s">
        <v>10</v>
      </c>
      <c r="D18" s="82" t="s">
        <v>438</v>
      </c>
      <c r="E18" s="82" t="s">
        <v>439</v>
      </c>
      <c r="F18" s="79" t="s">
        <v>611</v>
      </c>
      <c r="G18" s="79" t="s">
        <v>607</v>
      </c>
      <c r="H18" s="79" t="s">
        <v>544</v>
      </c>
      <c r="I18" s="79" t="s">
        <v>612</v>
      </c>
    </row>
    <row r="19" spans="2:9">
      <c r="B19" s="81" t="s">
        <v>442</v>
      </c>
      <c r="C19" s="81" t="s">
        <v>443</v>
      </c>
      <c r="D19" s="82" t="s">
        <v>440</v>
      </c>
      <c r="E19" s="83" t="s">
        <v>441</v>
      </c>
      <c r="F19" s="79" t="s">
        <v>613</v>
      </c>
      <c r="G19" s="79" t="s">
        <v>614</v>
      </c>
      <c r="H19" s="79" t="s">
        <v>544</v>
      </c>
      <c r="I19" s="79" t="s">
        <v>612</v>
      </c>
    </row>
    <row r="20" spans="2:9">
      <c r="B20" s="81" t="s">
        <v>580</v>
      </c>
      <c r="C20" s="81" t="s">
        <v>581</v>
      </c>
      <c r="D20" t="str">
        <f>CONCATENATE(C20,".",B20,"@umontana.edu")</f>
        <v>Seth.Cox@umontana.edu</v>
      </c>
      <c r="F20" s="79" t="s">
        <v>605</v>
      </c>
      <c r="G20" s="79" t="s">
        <v>603</v>
      </c>
      <c r="I20" s="79" t="s">
        <v>612</v>
      </c>
    </row>
    <row r="21" spans="2:9">
      <c r="B21" s="81" t="s">
        <v>595</v>
      </c>
      <c r="C21" s="81" t="s">
        <v>596</v>
      </c>
      <c r="D21" t="str">
        <f>CONCATENATE(C21,".",B21,"@umontana.edu")</f>
        <v>Abigail.Crawford@umontana.edu</v>
      </c>
    </row>
    <row r="22" spans="2:9">
      <c r="B22" s="81" t="s">
        <v>448</v>
      </c>
      <c r="C22" s="81" t="s">
        <v>120</v>
      </c>
      <c r="D22" s="82" t="s">
        <v>444</v>
      </c>
      <c r="E22" s="82" t="s">
        <v>445</v>
      </c>
      <c r="F22" s="79" t="s">
        <v>615</v>
      </c>
      <c r="G22" s="79" t="s">
        <v>603</v>
      </c>
      <c r="H22" s="79" t="s">
        <v>544</v>
      </c>
      <c r="I22" s="79" t="s">
        <v>612</v>
      </c>
    </row>
    <row r="23" spans="2:9">
      <c r="B23" s="81" t="s">
        <v>451</v>
      </c>
      <c r="C23" s="81" t="s">
        <v>452</v>
      </c>
      <c r="D23" s="82" t="s">
        <v>449</v>
      </c>
      <c r="E23" s="82" t="s">
        <v>450</v>
      </c>
      <c r="F23" s="79" t="s">
        <v>616</v>
      </c>
      <c r="G23" s="79">
        <v>4</v>
      </c>
      <c r="H23" s="79" t="s">
        <v>544</v>
      </c>
      <c r="I23" s="79" t="s">
        <v>612</v>
      </c>
    </row>
    <row r="24" spans="2:9">
      <c r="B24" s="81" t="s">
        <v>455</v>
      </c>
      <c r="C24" s="81" t="s">
        <v>456</v>
      </c>
      <c r="D24" s="82" t="s">
        <v>453</v>
      </c>
      <c r="E24" s="82" t="s">
        <v>454</v>
      </c>
      <c r="F24" s="79"/>
      <c r="G24" s="79"/>
      <c r="H24" s="79"/>
      <c r="I24" s="79"/>
    </row>
    <row r="25" spans="2:9">
      <c r="B25" s="81" t="s">
        <v>458</v>
      </c>
      <c r="C25" s="81" t="s">
        <v>457</v>
      </c>
      <c r="D25" s="82" t="s">
        <v>460</v>
      </c>
      <c r="E25" s="82" t="s">
        <v>461</v>
      </c>
      <c r="F25" s="79" t="s">
        <v>617</v>
      </c>
      <c r="G25" s="79" t="s">
        <v>209</v>
      </c>
      <c r="H25" s="79" t="s">
        <v>544</v>
      </c>
      <c r="I25" s="79" t="s">
        <v>612</v>
      </c>
    </row>
    <row r="26" spans="2:9">
      <c r="B26" s="81" t="s">
        <v>462</v>
      </c>
      <c r="C26" s="81" t="s">
        <v>463</v>
      </c>
      <c r="D26" s="82" t="s">
        <v>465</v>
      </c>
      <c r="E26" s="82" t="s">
        <v>466</v>
      </c>
      <c r="F26" s="79"/>
      <c r="G26" s="79"/>
      <c r="H26" s="79"/>
      <c r="I26" s="79"/>
    </row>
    <row r="27" spans="2:9">
      <c r="B27" s="81" t="s">
        <v>467</v>
      </c>
      <c r="C27" s="81" t="s">
        <v>7</v>
      </c>
      <c r="D27" s="82" t="s">
        <v>470</v>
      </c>
      <c r="E27" s="83" t="s">
        <v>469</v>
      </c>
      <c r="F27" s="79" t="s">
        <v>618</v>
      </c>
      <c r="G27" s="79" t="s">
        <v>603</v>
      </c>
      <c r="H27" s="79" t="s">
        <v>544</v>
      </c>
      <c r="I27" s="79" t="s">
        <v>544</v>
      </c>
    </row>
    <row r="28" spans="2:9">
      <c r="B28" s="81" t="s">
        <v>568</v>
      </c>
      <c r="C28" s="81" t="s">
        <v>569</v>
      </c>
      <c r="D28" t="str">
        <f>CONCATENATE(C28,".",B28,"@umontana.edu")</f>
        <v>Kyle.Hanson@umontana.edu</v>
      </c>
      <c r="F28" s="79" t="s">
        <v>628</v>
      </c>
      <c r="G28" s="79" t="s">
        <v>603</v>
      </c>
      <c r="I28" s="79" t="s">
        <v>544</v>
      </c>
    </row>
    <row r="29" spans="2:9">
      <c r="B29" s="81" t="s">
        <v>471</v>
      </c>
      <c r="C29" s="81" t="s">
        <v>472</v>
      </c>
      <c r="D29" s="83" t="s">
        <v>474</v>
      </c>
      <c r="E29" s="82" t="s">
        <v>475</v>
      </c>
      <c r="F29" s="79" t="s">
        <v>473</v>
      </c>
      <c r="G29" s="79" t="s">
        <v>603</v>
      </c>
      <c r="H29" s="79" t="s">
        <v>544</v>
      </c>
      <c r="I29" s="79" t="s">
        <v>612</v>
      </c>
    </row>
    <row r="30" spans="2:9">
      <c r="B30" s="81" t="s">
        <v>478</v>
      </c>
      <c r="C30" s="81" t="s">
        <v>543</v>
      </c>
      <c r="D30" s="82" t="s">
        <v>476</v>
      </c>
      <c r="E30" s="82" t="s">
        <v>477</v>
      </c>
      <c r="F30" s="79" t="s">
        <v>611</v>
      </c>
      <c r="G30" s="79" t="s">
        <v>603</v>
      </c>
      <c r="H30" s="79" t="s">
        <v>544</v>
      </c>
      <c r="I30" s="79" t="s">
        <v>544</v>
      </c>
    </row>
    <row r="31" spans="2:9">
      <c r="B31" s="81" t="s">
        <v>479</v>
      </c>
      <c r="C31" s="81" t="s">
        <v>480</v>
      </c>
      <c r="D31" s="82" t="s">
        <v>481</v>
      </c>
      <c r="E31" s="83" t="s">
        <v>482</v>
      </c>
      <c r="F31" s="79" t="s">
        <v>643</v>
      </c>
      <c r="G31" s="79" t="s">
        <v>603</v>
      </c>
      <c r="H31" s="79" t="s">
        <v>612</v>
      </c>
      <c r="I31" s="79" t="s">
        <v>612</v>
      </c>
    </row>
    <row r="32" spans="2:9">
      <c r="B32" s="81" t="s">
        <v>484</v>
      </c>
      <c r="C32" s="81" t="s">
        <v>485</v>
      </c>
      <c r="D32" s="82" t="s">
        <v>487</v>
      </c>
      <c r="E32" s="82" t="s">
        <v>488</v>
      </c>
      <c r="F32" s="79" t="s">
        <v>619</v>
      </c>
      <c r="G32" s="79" t="s">
        <v>607</v>
      </c>
      <c r="H32" s="79" t="s">
        <v>612</v>
      </c>
      <c r="I32" s="79" t="s">
        <v>620</v>
      </c>
    </row>
    <row r="33" spans="2:9">
      <c r="B33" s="81" t="s">
        <v>489</v>
      </c>
      <c r="C33" s="81" t="s">
        <v>490</v>
      </c>
      <c r="D33" s="82" t="s">
        <v>492</v>
      </c>
      <c r="E33" s="82" t="s">
        <v>493</v>
      </c>
      <c r="F33" s="79" t="s">
        <v>621</v>
      </c>
      <c r="G33" s="79" t="s">
        <v>622</v>
      </c>
      <c r="H33" s="79" t="s">
        <v>612</v>
      </c>
      <c r="I33" s="79" t="s">
        <v>620</v>
      </c>
    </row>
    <row r="34" spans="2:9">
      <c r="B34" s="81" t="s">
        <v>494</v>
      </c>
      <c r="C34" s="81" t="s">
        <v>495</v>
      </c>
      <c r="D34" s="82" t="s">
        <v>497</v>
      </c>
      <c r="E34" s="82" t="s">
        <v>498</v>
      </c>
      <c r="F34" s="79" t="s">
        <v>623</v>
      </c>
      <c r="G34" s="79" t="s">
        <v>607</v>
      </c>
      <c r="H34" s="79" t="s">
        <v>544</v>
      </c>
      <c r="I34" s="79" t="s">
        <v>612</v>
      </c>
    </row>
    <row r="35" spans="2:9">
      <c r="B35" s="81" t="s">
        <v>575</v>
      </c>
      <c r="C35" s="81" t="s">
        <v>576</v>
      </c>
      <c r="D35" t="str">
        <f>CONCATENATE(C35,".",B35,"@umontana.edu")</f>
        <v>Brendan.Kelleher@umontana.edu</v>
      </c>
      <c r="F35" s="79" t="s">
        <v>610</v>
      </c>
      <c r="G35" s="79" t="s">
        <v>607</v>
      </c>
      <c r="I35" s="79" t="s">
        <v>612</v>
      </c>
    </row>
    <row r="36" spans="2:9">
      <c r="B36" s="81" t="s">
        <v>499</v>
      </c>
      <c r="C36" s="81" t="s">
        <v>500</v>
      </c>
      <c r="D36" s="83" t="s">
        <v>502</v>
      </c>
      <c r="E36" s="82" t="s">
        <v>503</v>
      </c>
      <c r="F36" s="79" t="s">
        <v>501</v>
      </c>
      <c r="G36" s="79" t="s">
        <v>624</v>
      </c>
      <c r="H36" s="79" t="s">
        <v>625</v>
      </c>
      <c r="I36" s="79" t="s">
        <v>612</v>
      </c>
    </row>
    <row r="37" spans="2:9">
      <c r="B37" s="81" t="s">
        <v>597</v>
      </c>
      <c r="C37" s="81" t="s">
        <v>570</v>
      </c>
      <c r="D37" t="str">
        <f>CONCATENATE("Thamsanqa",".",B37,"@umontana.edu")</f>
        <v>Thamsanqa.Khumalo@umontana.edu</v>
      </c>
      <c r="F37" s="79" t="s">
        <v>610</v>
      </c>
      <c r="G37" s="79" t="s">
        <v>624</v>
      </c>
      <c r="I37" s="79" t="s">
        <v>612</v>
      </c>
    </row>
    <row r="38" spans="2:9">
      <c r="B38" s="81" t="s">
        <v>556</v>
      </c>
      <c r="C38" s="81" t="s">
        <v>557</v>
      </c>
      <c r="D38" s="59" t="s">
        <v>558</v>
      </c>
      <c r="E38" s="59" t="s">
        <v>559</v>
      </c>
      <c r="F38" s="79" t="s">
        <v>629</v>
      </c>
      <c r="G38" s="79" t="s">
        <v>603</v>
      </c>
      <c r="I38" s="79" t="s">
        <v>544</v>
      </c>
    </row>
    <row r="39" spans="2:9">
      <c r="B39" s="81" t="s">
        <v>588</v>
      </c>
      <c r="C39" s="81" t="s">
        <v>589</v>
      </c>
      <c r="D39" t="str">
        <f>CONCATENATE(C39,".",B39,"@umontana.edu")</f>
        <v>Greg.Koniges@umontana.edu</v>
      </c>
      <c r="F39" s="79" t="s">
        <v>641</v>
      </c>
      <c r="G39" s="79" t="s">
        <v>624</v>
      </c>
      <c r="H39" s="79" t="s">
        <v>642</v>
      </c>
      <c r="I39" s="79" t="s">
        <v>612</v>
      </c>
    </row>
    <row r="40" spans="2:9">
      <c r="B40" s="81" t="s">
        <v>504</v>
      </c>
      <c r="C40" s="81" t="s">
        <v>69</v>
      </c>
      <c r="D40" s="82" t="s">
        <v>506</v>
      </c>
      <c r="E40" s="82" t="s">
        <v>507</v>
      </c>
      <c r="F40" s="79" t="s">
        <v>626</v>
      </c>
      <c r="G40" s="79" t="s">
        <v>607</v>
      </c>
      <c r="H40" s="79" t="s">
        <v>544</v>
      </c>
      <c r="I40" s="79" t="s">
        <v>612</v>
      </c>
    </row>
    <row r="41" spans="2:9">
      <c r="B41" s="81" t="s">
        <v>598</v>
      </c>
      <c r="C41" s="81" t="s">
        <v>480</v>
      </c>
      <c r="D41" t="str">
        <f>CONCATENATE(C41,".",B41,"@umontana.edu")</f>
        <v>Taylor.Kreidel@umontana.edu</v>
      </c>
      <c r="E41" s="82"/>
      <c r="F41" s="79"/>
      <c r="G41" s="79"/>
      <c r="H41" s="79"/>
      <c r="I41" s="79"/>
    </row>
    <row r="42" spans="2:9">
      <c r="B42" s="81" t="s">
        <v>573</v>
      </c>
      <c r="C42" s="81" t="s">
        <v>574</v>
      </c>
      <c r="D42" t="str">
        <f>CONCATENATE(C42,".",B42,"@umontana.edu")</f>
        <v>Emerald.LaFortune@umontana.edu</v>
      </c>
      <c r="F42" s="79" t="s">
        <v>632</v>
      </c>
      <c r="G42" s="79" t="s">
        <v>603</v>
      </c>
      <c r="H42" s="79" t="s">
        <v>636</v>
      </c>
      <c r="I42" s="79" t="s">
        <v>544</v>
      </c>
    </row>
    <row r="43" spans="2:9">
      <c r="B43" s="81" t="s">
        <v>545</v>
      </c>
      <c r="C43" s="81" t="s">
        <v>599</v>
      </c>
      <c r="D43" s="82" t="s">
        <v>546</v>
      </c>
      <c r="E43" s="82" t="s">
        <v>547</v>
      </c>
      <c r="F43" s="79" t="s">
        <v>221</v>
      </c>
      <c r="G43" s="79" t="s">
        <v>209</v>
      </c>
      <c r="H43" s="79" t="s">
        <v>544</v>
      </c>
      <c r="I43" s="79" t="s">
        <v>612</v>
      </c>
    </row>
    <row r="44" spans="2:9">
      <c r="B44" s="81" t="s">
        <v>508</v>
      </c>
      <c r="C44" s="81" t="s">
        <v>509</v>
      </c>
      <c r="D44" s="83" t="s">
        <v>510</v>
      </c>
      <c r="E44" s="81"/>
      <c r="F44" s="79" t="s">
        <v>627</v>
      </c>
      <c r="G44" s="79" t="s">
        <v>603</v>
      </c>
      <c r="H44" s="79" t="s">
        <v>544</v>
      </c>
      <c r="I44" s="79" t="s">
        <v>544</v>
      </c>
    </row>
    <row r="45" spans="2:9">
      <c r="B45" s="81" t="s">
        <v>561</v>
      </c>
      <c r="C45" s="81" t="s">
        <v>562</v>
      </c>
      <c r="D45" s="84" t="s">
        <v>563</v>
      </c>
      <c r="E45" s="84" t="s">
        <v>564</v>
      </c>
      <c r="F45" s="79" t="s">
        <v>605</v>
      </c>
      <c r="G45" s="79" t="s">
        <v>603</v>
      </c>
      <c r="H45" s="79" t="s">
        <v>632</v>
      </c>
      <c r="I45" s="79" t="s">
        <v>544</v>
      </c>
    </row>
    <row r="46" spans="2:9">
      <c r="B46" s="81" t="s">
        <v>586</v>
      </c>
      <c r="C46" s="81" t="s">
        <v>587</v>
      </c>
      <c r="D46" t="str">
        <f>CONCATENATE(C46,".",B46,"@umontana.edu")</f>
        <v>Kelsey.Mcdonough@umontana.edu</v>
      </c>
      <c r="F46" s="79" t="s">
        <v>473</v>
      </c>
      <c r="G46" s="79" t="s">
        <v>603</v>
      </c>
      <c r="H46" s="79" t="s">
        <v>640</v>
      </c>
      <c r="I46" s="79" t="s">
        <v>544</v>
      </c>
    </row>
    <row r="47" spans="2:9">
      <c r="B47" s="81" t="s">
        <v>511</v>
      </c>
      <c r="C47" s="81" t="s">
        <v>25</v>
      </c>
      <c r="D47" s="82" t="s">
        <v>513</v>
      </c>
      <c r="E47" s="82" t="s">
        <v>514</v>
      </c>
      <c r="F47" s="79"/>
      <c r="G47" s="79"/>
      <c r="H47" s="79"/>
      <c r="I47" s="79"/>
    </row>
    <row r="48" spans="2:9">
      <c r="B48" s="81" t="s">
        <v>571</v>
      </c>
      <c r="C48" s="81" t="s">
        <v>572</v>
      </c>
      <c r="D48" t="str">
        <f>CONCATENATE(C48,".",B48,"@umontana.edu")</f>
        <v>Jessica.Murri@umontana.edu</v>
      </c>
      <c r="F48" s="79" t="s">
        <v>634</v>
      </c>
      <c r="G48" s="79" t="s">
        <v>603</v>
      </c>
      <c r="H48" s="79" t="s">
        <v>635</v>
      </c>
      <c r="I48" s="79" t="s">
        <v>544</v>
      </c>
    </row>
    <row r="49" spans="2:9">
      <c r="B49" s="81" t="s">
        <v>518</v>
      </c>
      <c r="C49" s="81" t="s">
        <v>515</v>
      </c>
      <c r="D49" s="83" t="s">
        <v>516</v>
      </c>
      <c r="E49" s="82" t="s">
        <v>517</v>
      </c>
      <c r="F49" s="79" t="s">
        <v>616</v>
      </c>
      <c r="G49" s="79" t="s">
        <v>603</v>
      </c>
      <c r="H49" s="79" t="s">
        <v>604</v>
      </c>
      <c r="I49" s="79" t="s">
        <v>612</v>
      </c>
    </row>
    <row r="50" spans="2:9">
      <c r="B50" s="81" t="s">
        <v>519</v>
      </c>
      <c r="C50" s="81" t="s">
        <v>78</v>
      </c>
      <c r="D50" s="82" t="s">
        <v>520</v>
      </c>
      <c r="E50" s="82" t="s">
        <v>521</v>
      </c>
      <c r="F50" s="79" t="s">
        <v>628</v>
      </c>
      <c r="G50" s="79" t="s">
        <v>603</v>
      </c>
      <c r="H50" s="79"/>
      <c r="I50" s="80">
        <v>19</v>
      </c>
    </row>
    <row r="51" spans="2:9">
      <c r="B51" s="81" t="s">
        <v>522</v>
      </c>
      <c r="C51" s="81" t="s">
        <v>565</v>
      </c>
      <c r="D51" s="84" t="s">
        <v>566</v>
      </c>
      <c r="F51" t="s">
        <v>623</v>
      </c>
      <c r="G51" t="s">
        <v>624</v>
      </c>
    </row>
    <row r="52" spans="2:9">
      <c r="B52" s="81" t="s">
        <v>526</v>
      </c>
      <c r="C52" s="81" t="s">
        <v>527</v>
      </c>
      <c r="D52" s="82" t="s">
        <v>528</v>
      </c>
      <c r="E52" s="82" t="s">
        <v>529</v>
      </c>
      <c r="F52" s="79" t="s">
        <v>629</v>
      </c>
      <c r="G52" s="79" t="s">
        <v>603</v>
      </c>
      <c r="H52" s="79" t="s">
        <v>604</v>
      </c>
      <c r="I52" s="79" t="s">
        <v>544</v>
      </c>
    </row>
    <row r="53" spans="2:9">
      <c r="B53" s="81" t="s">
        <v>577</v>
      </c>
      <c r="C53" s="81" t="s">
        <v>578</v>
      </c>
      <c r="D53" t="str">
        <f>CONCATENATE(C53,".",B53,"@umontana.edu")</f>
        <v>Janyssa.Overturf@umontana.edu</v>
      </c>
      <c r="F53" s="79" t="s">
        <v>629</v>
      </c>
      <c r="G53" s="79" t="s">
        <v>603</v>
      </c>
      <c r="H53" s="79" t="s">
        <v>637</v>
      </c>
      <c r="I53" s="79" t="s">
        <v>544</v>
      </c>
    </row>
    <row r="54" spans="2:9">
      <c r="B54" s="81" t="s">
        <v>600</v>
      </c>
      <c r="C54" s="81" t="s">
        <v>582</v>
      </c>
      <c r="D54" t="str">
        <f>CONCATENATE(C54,".",B54,"@umontana.edu")</f>
        <v>Okoree.Post-Peyralans@umontana.edu</v>
      </c>
      <c r="F54" s="79" t="s">
        <v>638</v>
      </c>
      <c r="G54" s="79" t="s">
        <v>209</v>
      </c>
    </row>
    <row r="55" spans="2:9">
      <c r="B55" s="81" t="s">
        <v>601</v>
      </c>
      <c r="C55" s="81" t="s">
        <v>515</v>
      </c>
      <c r="D55" t="str">
        <f>CONCATENATE(C55,".",B55,"@umontana.edu")</f>
        <v>Kirsten.SanMiquel@umontana.edu</v>
      </c>
    </row>
    <row r="56" spans="2:9">
      <c r="B56" s="81" t="s">
        <v>567</v>
      </c>
      <c r="C56" s="81" t="s">
        <v>156</v>
      </c>
      <c r="D56" t="str">
        <f>CONCATENATE(C56,".",B56,"@umontana.edu")</f>
        <v>Joel.Schafer@umontana.edu</v>
      </c>
      <c r="F56" t="s">
        <v>633</v>
      </c>
      <c r="G56" t="s">
        <v>214</v>
      </c>
    </row>
    <row r="57" spans="2:9">
      <c r="B57" s="81" t="s">
        <v>530</v>
      </c>
      <c r="C57" s="81" t="s">
        <v>531</v>
      </c>
      <c r="D57" s="83" t="s">
        <v>533</v>
      </c>
      <c r="E57" s="83" t="s">
        <v>534</v>
      </c>
      <c r="F57" s="79" t="s">
        <v>630</v>
      </c>
      <c r="G57" s="79" t="s">
        <v>209</v>
      </c>
      <c r="H57" s="79" t="s">
        <v>631</v>
      </c>
      <c r="I57" s="79" t="s">
        <v>612</v>
      </c>
    </row>
    <row r="58" spans="2:9">
      <c r="B58" s="81" t="s">
        <v>583</v>
      </c>
      <c r="C58" s="81" t="s">
        <v>584</v>
      </c>
      <c r="D58" t="str">
        <f>CONCATENATE(C58,".",B58,"@umontana.edu")</f>
        <v>Carter.Seymour@umontana.edu</v>
      </c>
      <c r="F58" s="79" t="s">
        <v>628</v>
      </c>
      <c r="G58" s="79" t="s">
        <v>603</v>
      </c>
      <c r="H58" s="79" t="s">
        <v>544</v>
      </c>
      <c r="I58" s="79" t="s">
        <v>612</v>
      </c>
    </row>
    <row r="59" spans="2:9">
      <c r="B59" s="81" t="s">
        <v>585</v>
      </c>
      <c r="C59" s="81" t="s">
        <v>569</v>
      </c>
      <c r="D59" t="str">
        <f>CONCATENATE(C59,".",B59,"@umontana.edu")</f>
        <v>Kyle.Sims@umontana.edu</v>
      </c>
      <c r="F59" s="79" t="s">
        <v>610</v>
      </c>
      <c r="G59" s="79" t="s">
        <v>639</v>
      </c>
    </row>
    <row r="60" spans="2:9">
      <c r="B60" s="81" t="s">
        <v>550</v>
      </c>
      <c r="C60" s="81" t="s">
        <v>25</v>
      </c>
      <c r="D60" s="82" t="s">
        <v>548</v>
      </c>
      <c r="E60" s="82" t="s">
        <v>549</v>
      </c>
      <c r="F60" s="79"/>
      <c r="G60" s="79"/>
      <c r="H60" s="79"/>
      <c r="I60" s="79"/>
    </row>
    <row r="61" spans="2:9">
      <c r="B61" s="81" t="s">
        <v>537</v>
      </c>
      <c r="C61" s="81" t="s">
        <v>7</v>
      </c>
      <c r="D61" s="82" t="s">
        <v>535</v>
      </c>
      <c r="E61" s="82" t="s">
        <v>536</v>
      </c>
      <c r="F61" s="79" t="s">
        <v>629</v>
      </c>
      <c r="G61" s="79" t="s">
        <v>603</v>
      </c>
      <c r="H61" s="79" t="s">
        <v>631</v>
      </c>
      <c r="I61" s="79" t="s">
        <v>544</v>
      </c>
    </row>
    <row r="62" spans="2:9">
      <c r="B62" s="81" t="s">
        <v>590</v>
      </c>
      <c r="C62" s="81" t="s">
        <v>591</v>
      </c>
      <c r="D62" t="str">
        <f>CONCATENATE(C62,".",B62,"@umontana.edu")</f>
        <v>Alison.Wren@umontana.edu</v>
      </c>
      <c r="F62" t="s">
        <v>628</v>
      </c>
      <c r="G62" t="s">
        <v>603</v>
      </c>
      <c r="H62" t="s">
        <v>544</v>
      </c>
      <c r="I62" t="s">
        <v>544</v>
      </c>
    </row>
    <row r="63" spans="2:9">
      <c r="B63" s="81" t="s">
        <v>540</v>
      </c>
      <c r="C63" s="81" t="s">
        <v>541</v>
      </c>
      <c r="D63" s="82" t="s">
        <v>538</v>
      </c>
      <c r="E63" s="82" t="s">
        <v>539</v>
      </c>
      <c r="F63" s="79" t="s">
        <v>628</v>
      </c>
      <c r="G63" s="79" t="s">
        <v>603</v>
      </c>
      <c r="H63" s="79"/>
      <c r="I63" s="79" t="s">
        <v>544</v>
      </c>
    </row>
  </sheetData>
  <sortState ref="B5:I62">
    <sortCondition ref="B5:B62"/>
  </sortState>
  <hyperlinks>
    <hyperlink ref="D8" r:id="rId1"/>
    <hyperlink ref="D13" r:id="rId2"/>
    <hyperlink ref="E19" r:id="rId3"/>
    <hyperlink ref="E27" r:id="rId4"/>
    <hyperlink ref="D29" r:id="rId5"/>
    <hyperlink ref="E31" r:id="rId6"/>
    <hyperlink ref="D36" r:id="rId7"/>
    <hyperlink ref="D44" r:id="rId8"/>
    <hyperlink ref="D49" r:id="rId9"/>
    <hyperlink ref="D57" r:id="rId10"/>
    <hyperlink ref="E57" r:id="rId11"/>
    <hyperlink ref="D38" r:id="rId12"/>
    <hyperlink ref="E38" r:id="rId13"/>
    <hyperlink ref="D45" r:id="rId14"/>
    <hyperlink ref="E45" r:id="rId15"/>
    <hyperlink ref="D51" r:id="rId16"/>
  </hyperlinks>
  <pageMargins left="0.7" right="0.7" top="0.75" bottom="0.75" header="0.3" footer="0.3"/>
  <pageSetup orientation="landscape" r:id="rId17"/>
</worksheet>
</file>

<file path=xl/worksheets/sheet5.xml><?xml version="1.0" encoding="utf-8"?>
<worksheet xmlns="http://schemas.openxmlformats.org/spreadsheetml/2006/main" xmlns:r="http://schemas.openxmlformats.org/officeDocument/2006/relationships">
  <dimension ref="A1:H70"/>
  <sheetViews>
    <sheetView workbookViewId="0">
      <selection activeCell="G21" sqref="G21:H21"/>
    </sheetView>
  </sheetViews>
  <sheetFormatPr defaultRowHeight="15"/>
  <cols>
    <col min="1" max="1" width="12.140625" bestFit="1" customWidth="1"/>
    <col min="2" max="2" width="11.42578125" bestFit="1" customWidth="1"/>
    <col min="3" max="3" width="10" hidden="1" customWidth="1"/>
    <col min="4" max="4" width="14.5703125" style="8" bestFit="1" customWidth="1"/>
    <col min="5" max="5" width="30.85546875" style="8" bestFit="1" customWidth="1"/>
    <col min="6" max="6" width="46.85546875" bestFit="1" customWidth="1"/>
    <col min="7" max="8" width="9.140625" style="8"/>
  </cols>
  <sheetData>
    <row r="1" spans="1:8" s="1" customFormat="1">
      <c r="A1" s="16" t="s">
        <v>200</v>
      </c>
      <c r="B1" s="16" t="s">
        <v>201</v>
      </c>
      <c r="C1" s="16" t="s">
        <v>203</v>
      </c>
      <c r="D1" s="17" t="s">
        <v>357</v>
      </c>
      <c r="E1" s="17" t="s">
        <v>358</v>
      </c>
      <c r="F1" s="16" t="s">
        <v>255</v>
      </c>
      <c r="G1" s="61"/>
      <c r="H1" s="61"/>
    </row>
    <row r="2" spans="1:8">
      <c r="A2" s="51" t="s">
        <v>9</v>
      </c>
      <c r="B2" s="51" t="s">
        <v>10</v>
      </c>
      <c r="C2" s="52" t="s">
        <v>314</v>
      </c>
      <c r="D2" s="53">
        <v>4</v>
      </c>
      <c r="E2" s="52" t="s">
        <v>267</v>
      </c>
      <c r="F2" s="52" t="s">
        <v>267</v>
      </c>
    </row>
    <row r="3" spans="1:8">
      <c r="A3" s="51" t="s">
        <v>18</v>
      </c>
      <c r="B3" s="51" t="s">
        <v>19</v>
      </c>
      <c r="C3" s="52" t="s">
        <v>43</v>
      </c>
      <c r="D3" s="53"/>
      <c r="E3" s="51" t="s">
        <v>267</v>
      </c>
      <c r="F3" s="51" t="s">
        <v>267</v>
      </c>
    </row>
    <row r="4" spans="1:8">
      <c r="A4" s="51" t="s">
        <v>104</v>
      </c>
      <c r="B4" s="51" t="s">
        <v>69</v>
      </c>
      <c r="C4" s="52" t="s">
        <v>168</v>
      </c>
      <c r="D4" s="53">
        <v>23</v>
      </c>
      <c r="E4" s="52" t="s">
        <v>267</v>
      </c>
      <c r="F4" s="52" t="s">
        <v>267</v>
      </c>
    </row>
    <row r="5" spans="1:8">
      <c r="A5" s="51" t="s">
        <v>24</v>
      </c>
      <c r="B5" s="51" t="s">
        <v>25</v>
      </c>
      <c r="C5" s="52" t="s">
        <v>45</v>
      </c>
      <c r="D5" s="53">
        <v>2</v>
      </c>
      <c r="E5" s="51" t="s">
        <v>267</v>
      </c>
      <c r="F5" s="52" t="s">
        <v>352</v>
      </c>
    </row>
    <row r="6" spans="1:8">
      <c r="A6" s="51" t="s">
        <v>113</v>
      </c>
      <c r="B6" s="51" t="s">
        <v>69</v>
      </c>
      <c r="C6" s="52" t="s">
        <v>173</v>
      </c>
      <c r="D6" s="53">
        <v>20</v>
      </c>
      <c r="E6" s="52" t="s">
        <v>267</v>
      </c>
      <c r="F6" s="52" t="s">
        <v>267</v>
      </c>
    </row>
    <row r="7" spans="1:8">
      <c r="A7" s="51" t="s">
        <v>37</v>
      </c>
      <c r="B7" s="51" t="s">
        <v>38</v>
      </c>
      <c r="C7" s="51" t="s">
        <v>50</v>
      </c>
      <c r="D7" s="54">
        <v>43</v>
      </c>
      <c r="E7" s="51" t="s">
        <v>267</v>
      </c>
      <c r="F7" s="51" t="s">
        <v>267</v>
      </c>
    </row>
    <row r="8" spans="1:8">
      <c r="A8" s="51" t="s">
        <v>42</v>
      </c>
      <c r="B8" s="51" t="s">
        <v>41</v>
      </c>
      <c r="C8" s="51" t="s">
        <v>52</v>
      </c>
      <c r="D8" s="54">
        <v>40</v>
      </c>
      <c r="E8" s="51" t="s">
        <v>267</v>
      </c>
      <c r="F8" s="51" t="s">
        <v>351</v>
      </c>
    </row>
    <row r="9" spans="1:8">
      <c r="A9" s="47" t="s">
        <v>16</v>
      </c>
      <c r="B9" s="47" t="s">
        <v>17</v>
      </c>
      <c r="C9" s="48" t="s">
        <v>85</v>
      </c>
      <c r="D9" s="49" t="s">
        <v>344</v>
      </c>
      <c r="E9" s="47" t="s">
        <v>353</v>
      </c>
      <c r="F9" s="47" t="s">
        <v>353</v>
      </c>
    </row>
    <row r="10" spans="1:8">
      <c r="A10" s="47" t="s">
        <v>65</v>
      </c>
      <c r="B10" s="47" t="s">
        <v>66</v>
      </c>
      <c r="C10" s="48" t="s">
        <v>91</v>
      </c>
      <c r="D10" s="49" t="s">
        <v>344</v>
      </c>
      <c r="E10" s="47" t="s">
        <v>353</v>
      </c>
      <c r="F10" s="47" t="s">
        <v>353</v>
      </c>
    </row>
    <row r="11" spans="1:8">
      <c r="A11" s="47" t="s">
        <v>240</v>
      </c>
      <c r="B11" s="47" t="s">
        <v>7</v>
      </c>
      <c r="C11" s="47" t="s">
        <v>1</v>
      </c>
      <c r="D11" s="49" t="s">
        <v>344</v>
      </c>
      <c r="E11" s="47" t="s">
        <v>353</v>
      </c>
      <c r="F11" s="47" t="s">
        <v>353</v>
      </c>
    </row>
    <row r="12" spans="1:8">
      <c r="A12" s="47" t="s">
        <v>29</v>
      </c>
      <c r="B12" s="47" t="s">
        <v>30</v>
      </c>
      <c r="C12" s="48" t="s">
        <v>47</v>
      </c>
      <c r="D12" s="50">
        <v>48</v>
      </c>
      <c r="E12" s="47" t="s">
        <v>353</v>
      </c>
      <c r="F12" s="47" t="s">
        <v>353</v>
      </c>
    </row>
    <row r="13" spans="1:8">
      <c r="A13" s="47" t="s">
        <v>252</v>
      </c>
      <c r="B13" s="47" t="s">
        <v>253</v>
      </c>
      <c r="C13" s="47" t="s">
        <v>254</v>
      </c>
      <c r="D13" s="49" t="s">
        <v>344</v>
      </c>
      <c r="E13" s="47" t="s">
        <v>353</v>
      </c>
      <c r="F13" s="47" t="s">
        <v>353</v>
      </c>
    </row>
    <row r="14" spans="1:8">
      <c r="A14" s="47" t="s">
        <v>162</v>
      </c>
      <c r="B14" s="47" t="s">
        <v>163</v>
      </c>
      <c r="C14" s="48" t="s">
        <v>199</v>
      </c>
      <c r="D14" s="49" t="s">
        <v>344</v>
      </c>
      <c r="E14" s="47" t="s">
        <v>353</v>
      </c>
      <c r="F14" s="47" t="s">
        <v>353</v>
      </c>
    </row>
    <row r="15" spans="1:8">
      <c r="A15" s="44" t="s">
        <v>13</v>
      </c>
      <c r="B15" s="44" t="s">
        <v>15</v>
      </c>
      <c r="C15" s="45" t="s">
        <v>164</v>
      </c>
      <c r="D15" s="46">
        <v>5</v>
      </c>
      <c r="E15" s="44" t="s">
        <v>306</v>
      </c>
      <c r="F15" s="45" t="s">
        <v>274</v>
      </c>
    </row>
    <row r="16" spans="1:8">
      <c r="A16" s="44" t="s">
        <v>20</v>
      </c>
      <c r="B16" s="44" t="s">
        <v>21</v>
      </c>
      <c r="C16" s="45" t="s">
        <v>44</v>
      </c>
      <c r="D16" s="46">
        <v>14</v>
      </c>
      <c r="E16" s="44" t="s">
        <v>306</v>
      </c>
      <c r="F16" s="45" t="s">
        <v>349</v>
      </c>
    </row>
    <row r="17" spans="1:8">
      <c r="A17" s="44" t="s">
        <v>128</v>
      </c>
      <c r="B17" s="44" t="s">
        <v>129</v>
      </c>
      <c r="C17" s="45" t="s">
        <v>180</v>
      </c>
      <c r="D17" s="46">
        <v>16</v>
      </c>
      <c r="E17" s="44" t="s">
        <v>306</v>
      </c>
      <c r="F17" s="45" t="s">
        <v>274</v>
      </c>
    </row>
    <row r="18" spans="1:8">
      <c r="A18" s="44" t="s">
        <v>132</v>
      </c>
      <c r="B18" s="44" t="s">
        <v>133</v>
      </c>
      <c r="C18" s="45" t="s">
        <v>182</v>
      </c>
      <c r="D18" s="46" t="s">
        <v>356</v>
      </c>
      <c r="E18" s="44" t="s">
        <v>306</v>
      </c>
      <c r="F18" s="44" t="s">
        <v>306</v>
      </c>
      <c r="G18" s="7"/>
    </row>
    <row r="19" spans="1:8">
      <c r="A19" s="44" t="s">
        <v>75</v>
      </c>
      <c r="B19" s="44" t="s">
        <v>76</v>
      </c>
      <c r="C19" s="45" t="s">
        <v>95</v>
      </c>
      <c r="D19" s="46">
        <v>25</v>
      </c>
      <c r="E19" s="44" t="s">
        <v>306</v>
      </c>
      <c r="F19" s="45" t="s">
        <v>268</v>
      </c>
    </row>
    <row r="20" spans="1:8">
      <c r="A20" s="44" t="s">
        <v>160</v>
      </c>
      <c r="B20" s="44" t="s">
        <v>161</v>
      </c>
      <c r="C20" s="45" t="s">
        <v>198</v>
      </c>
      <c r="D20" s="46">
        <v>53</v>
      </c>
      <c r="E20" s="44" t="s">
        <v>306</v>
      </c>
      <c r="F20" s="44" t="s">
        <v>268</v>
      </c>
    </row>
    <row r="21" spans="1:8">
      <c r="A21" s="40" t="s">
        <v>53</v>
      </c>
      <c r="B21" s="40" t="s">
        <v>54</v>
      </c>
      <c r="C21" s="41" t="s">
        <v>86</v>
      </c>
      <c r="D21" s="42">
        <v>37</v>
      </c>
      <c r="E21" s="41" t="s">
        <v>290</v>
      </c>
      <c r="F21" s="41" t="s">
        <v>290</v>
      </c>
    </row>
    <row r="22" spans="1:8">
      <c r="A22" s="40" t="s">
        <v>102</v>
      </c>
      <c r="B22" s="40" t="s">
        <v>103</v>
      </c>
      <c r="C22" s="41" t="s">
        <v>167</v>
      </c>
      <c r="D22" s="42"/>
      <c r="E22" s="41" t="s">
        <v>290</v>
      </c>
      <c r="F22" s="41" t="s">
        <v>290</v>
      </c>
      <c r="G22" s="8">
        <v>6</v>
      </c>
      <c r="H22" s="8">
        <v>2</v>
      </c>
    </row>
    <row r="23" spans="1:8">
      <c r="A23" s="40" t="s">
        <v>239</v>
      </c>
      <c r="B23" s="40" t="s">
        <v>5</v>
      </c>
      <c r="C23" s="40" t="s">
        <v>2</v>
      </c>
      <c r="D23" s="43">
        <v>18</v>
      </c>
      <c r="E23" s="40" t="s">
        <v>290</v>
      </c>
      <c r="F23" s="40" t="s">
        <v>290</v>
      </c>
      <c r="G23" s="8">
        <v>3</v>
      </c>
      <c r="H23" s="8">
        <v>2</v>
      </c>
    </row>
    <row r="24" spans="1:8">
      <c r="A24" s="40" t="s">
        <v>107</v>
      </c>
      <c r="B24" s="40" t="s">
        <v>108</v>
      </c>
      <c r="C24" s="41" t="s">
        <v>170</v>
      </c>
      <c r="D24" s="42">
        <v>15</v>
      </c>
      <c r="E24" s="41" t="s">
        <v>290</v>
      </c>
      <c r="F24" s="41" t="s">
        <v>290</v>
      </c>
      <c r="G24" s="8">
        <v>8</v>
      </c>
      <c r="H24" s="8">
        <v>2</v>
      </c>
    </row>
    <row r="25" spans="1:8">
      <c r="A25" s="40" t="s">
        <v>144</v>
      </c>
      <c r="B25" s="40" t="s">
        <v>69</v>
      </c>
      <c r="C25" s="41" t="s">
        <v>189</v>
      </c>
      <c r="D25" s="42"/>
      <c r="E25" s="40" t="s">
        <v>290</v>
      </c>
      <c r="F25" s="40" t="s">
        <v>290</v>
      </c>
      <c r="G25" s="8">
        <v>7</v>
      </c>
      <c r="H25" s="8">
        <v>2</v>
      </c>
    </row>
    <row r="26" spans="1:8">
      <c r="A26" s="40" t="s">
        <v>157</v>
      </c>
      <c r="B26" s="40" t="s">
        <v>158</v>
      </c>
      <c r="C26" s="41" t="s">
        <v>196</v>
      </c>
      <c r="D26" s="42">
        <v>39</v>
      </c>
      <c r="E26" s="41" t="s">
        <v>290</v>
      </c>
      <c r="F26" s="41" t="s">
        <v>290</v>
      </c>
      <c r="G26" s="8">
        <v>8</v>
      </c>
      <c r="H26" s="8">
        <v>2</v>
      </c>
    </row>
    <row r="27" spans="1:8">
      <c r="A27" s="36" t="s">
        <v>55</v>
      </c>
      <c r="B27" s="36" t="s">
        <v>56</v>
      </c>
      <c r="C27" s="37" t="s">
        <v>87</v>
      </c>
      <c r="D27" s="38" t="s">
        <v>356</v>
      </c>
      <c r="E27" s="37" t="s">
        <v>339</v>
      </c>
      <c r="F27" s="37" t="s">
        <v>339</v>
      </c>
    </row>
    <row r="28" spans="1:8">
      <c r="A28" s="36" t="s">
        <v>247</v>
      </c>
      <c r="B28" s="36" t="s">
        <v>248</v>
      </c>
      <c r="C28" s="37" t="s">
        <v>249</v>
      </c>
      <c r="D28" s="38">
        <v>42</v>
      </c>
      <c r="E28" s="37" t="s">
        <v>339</v>
      </c>
      <c r="F28" s="37" t="s">
        <v>340</v>
      </c>
    </row>
    <row r="29" spans="1:8">
      <c r="A29" s="36" t="s">
        <v>124</v>
      </c>
      <c r="B29" s="36" t="s">
        <v>125</v>
      </c>
      <c r="C29" s="37" t="s">
        <v>178</v>
      </c>
      <c r="D29" s="38" t="s">
        <v>356</v>
      </c>
      <c r="E29" s="37" t="s">
        <v>339</v>
      </c>
      <c r="F29" s="37" t="s">
        <v>339</v>
      </c>
    </row>
    <row r="30" spans="1:8">
      <c r="A30" s="36" t="s">
        <v>33</v>
      </c>
      <c r="B30" s="36" t="s">
        <v>35</v>
      </c>
      <c r="C30" s="36" t="s">
        <v>49</v>
      </c>
      <c r="D30" s="39" t="s">
        <v>284</v>
      </c>
      <c r="E30" s="37" t="s">
        <v>339</v>
      </c>
      <c r="F30" s="36" t="s">
        <v>285</v>
      </c>
    </row>
    <row r="31" spans="1:8">
      <c r="A31" s="36" t="s">
        <v>354</v>
      </c>
      <c r="B31" s="36" t="s">
        <v>77</v>
      </c>
      <c r="C31" s="37"/>
      <c r="D31" s="38"/>
      <c r="E31" s="37" t="s">
        <v>339</v>
      </c>
      <c r="F31" s="37" t="s">
        <v>339</v>
      </c>
    </row>
    <row r="32" spans="1:8">
      <c r="A32" s="36" t="s">
        <v>149</v>
      </c>
      <c r="B32" s="36" t="s">
        <v>150</v>
      </c>
      <c r="C32" s="37" t="s">
        <v>192</v>
      </c>
      <c r="D32" s="38">
        <v>41</v>
      </c>
      <c r="E32" s="37" t="s">
        <v>339</v>
      </c>
      <c r="F32" s="37" t="s">
        <v>339</v>
      </c>
    </row>
    <row r="33" spans="1:8">
      <c r="A33" s="29" t="s">
        <v>238</v>
      </c>
      <c r="B33" s="29" t="s">
        <v>3</v>
      </c>
      <c r="C33" s="29" t="s">
        <v>0</v>
      </c>
      <c r="D33" s="35">
        <v>26</v>
      </c>
      <c r="E33" s="30" t="s">
        <v>313</v>
      </c>
      <c r="F33" s="30" t="s">
        <v>313</v>
      </c>
    </row>
    <row r="34" spans="1:8">
      <c r="A34" s="29" t="s">
        <v>111</v>
      </c>
      <c r="B34" s="29" t="s">
        <v>112</v>
      </c>
      <c r="C34" s="30" t="s">
        <v>172</v>
      </c>
      <c r="D34" s="31">
        <v>52</v>
      </c>
      <c r="E34" s="30" t="s">
        <v>313</v>
      </c>
      <c r="F34" s="30" t="s">
        <v>313</v>
      </c>
    </row>
    <row r="35" spans="1:8">
      <c r="A35" s="29" t="s">
        <v>122</v>
      </c>
      <c r="B35" s="29" t="s">
        <v>123</v>
      </c>
      <c r="C35" s="30" t="s">
        <v>177</v>
      </c>
      <c r="D35" s="31"/>
      <c r="E35" s="29" t="s">
        <v>313</v>
      </c>
      <c r="F35" s="29" t="s">
        <v>313</v>
      </c>
    </row>
    <row r="36" spans="1:8">
      <c r="A36" s="29" t="s">
        <v>130</v>
      </c>
      <c r="B36" s="29" t="s">
        <v>131</v>
      </c>
      <c r="C36" s="30" t="s">
        <v>181</v>
      </c>
      <c r="D36" s="31" t="s">
        <v>356</v>
      </c>
      <c r="E36" s="29" t="s">
        <v>313</v>
      </c>
      <c r="F36" s="29" t="s">
        <v>313</v>
      </c>
    </row>
    <row r="37" spans="1:8">
      <c r="A37" s="29" t="s">
        <v>138</v>
      </c>
      <c r="B37" s="29" t="s">
        <v>139</v>
      </c>
      <c r="C37" s="30" t="s">
        <v>186</v>
      </c>
      <c r="D37" s="31"/>
      <c r="E37" s="30" t="s">
        <v>313</v>
      </c>
      <c r="F37" s="30" t="s">
        <v>313</v>
      </c>
    </row>
    <row r="38" spans="1:8">
      <c r="A38" s="29" t="s">
        <v>142</v>
      </c>
      <c r="B38" s="29" t="s">
        <v>143</v>
      </c>
      <c r="C38" s="30" t="s">
        <v>188</v>
      </c>
      <c r="D38" s="31"/>
      <c r="E38" s="29" t="s">
        <v>313</v>
      </c>
      <c r="F38" s="29" t="s">
        <v>313</v>
      </c>
    </row>
    <row r="39" spans="1:8">
      <c r="A39" s="29" t="s">
        <v>159</v>
      </c>
      <c r="B39" s="29" t="s">
        <v>34</v>
      </c>
      <c r="C39" s="30" t="s">
        <v>197</v>
      </c>
      <c r="D39" s="31"/>
      <c r="E39" s="29" t="s">
        <v>313</v>
      </c>
      <c r="F39" s="29" t="s">
        <v>313</v>
      </c>
    </row>
    <row r="40" spans="1:8">
      <c r="A40" s="29" t="s">
        <v>39</v>
      </c>
      <c r="B40" s="29" t="s">
        <v>5</v>
      </c>
      <c r="C40" s="29" t="s">
        <v>51</v>
      </c>
      <c r="D40" s="35" t="s">
        <v>356</v>
      </c>
      <c r="E40" s="29" t="s">
        <v>313</v>
      </c>
      <c r="F40" s="29" t="s">
        <v>313</v>
      </c>
    </row>
    <row r="41" spans="1:8">
      <c r="A41" s="32" t="s">
        <v>100</v>
      </c>
      <c r="B41" s="32" t="s">
        <v>101</v>
      </c>
      <c r="C41" s="33" t="s">
        <v>166</v>
      </c>
      <c r="D41" s="34">
        <v>7</v>
      </c>
      <c r="E41" s="33" t="s">
        <v>269</v>
      </c>
      <c r="F41" s="33" t="s">
        <v>269</v>
      </c>
    </row>
    <row r="42" spans="1:8">
      <c r="A42" s="32" t="s">
        <v>60</v>
      </c>
      <c r="B42" s="32" t="s">
        <v>61</v>
      </c>
      <c r="C42" s="33" t="s">
        <v>89</v>
      </c>
      <c r="D42" s="34">
        <v>27</v>
      </c>
      <c r="E42" s="33" t="s">
        <v>269</v>
      </c>
      <c r="F42" s="33" t="s">
        <v>269</v>
      </c>
    </row>
    <row r="43" spans="1:8">
      <c r="A43" s="32" t="s">
        <v>105</v>
      </c>
      <c r="B43" s="32" t="s">
        <v>106</v>
      </c>
      <c r="C43" s="33" t="s">
        <v>169</v>
      </c>
      <c r="D43" s="34">
        <v>13</v>
      </c>
      <c r="E43" s="33" t="s">
        <v>269</v>
      </c>
      <c r="F43" s="33" t="s">
        <v>269</v>
      </c>
    </row>
    <row r="44" spans="1:8">
      <c r="A44" s="32" t="s">
        <v>63</v>
      </c>
      <c r="B44" s="32" t="s">
        <v>64</v>
      </c>
      <c r="C44" s="33" t="s">
        <v>90</v>
      </c>
      <c r="D44" s="34">
        <v>9</v>
      </c>
      <c r="E44" s="33" t="s">
        <v>269</v>
      </c>
      <c r="F44" s="33" t="s">
        <v>269</v>
      </c>
    </row>
    <row r="45" spans="1:8">
      <c r="A45" s="32" t="s">
        <v>67</v>
      </c>
      <c r="B45" s="32" t="s">
        <v>68</v>
      </c>
      <c r="C45" s="33" t="s">
        <v>92</v>
      </c>
      <c r="D45" s="34">
        <v>45</v>
      </c>
      <c r="E45" s="33" t="s">
        <v>269</v>
      </c>
      <c r="F45" s="33" t="s">
        <v>269</v>
      </c>
    </row>
    <row r="46" spans="1:8">
      <c r="A46" s="32" t="s">
        <v>135</v>
      </c>
      <c r="B46" s="32" t="s">
        <v>74</v>
      </c>
      <c r="C46" s="33" t="s">
        <v>184</v>
      </c>
      <c r="D46" s="34"/>
      <c r="E46" s="32" t="s">
        <v>269</v>
      </c>
      <c r="F46" s="32" t="s">
        <v>269</v>
      </c>
    </row>
    <row r="47" spans="1:8" s="4" customFormat="1">
      <c r="A47" s="32" t="s">
        <v>250</v>
      </c>
      <c r="B47" s="32" t="s">
        <v>22</v>
      </c>
      <c r="C47" s="33" t="s">
        <v>251</v>
      </c>
      <c r="D47" s="34">
        <v>6</v>
      </c>
      <c r="E47" s="33" t="s">
        <v>269</v>
      </c>
      <c r="F47" s="33" t="s">
        <v>269</v>
      </c>
      <c r="G47" s="8"/>
      <c r="H47" s="7"/>
    </row>
    <row r="48" spans="1:8">
      <c r="A48" s="32" t="s">
        <v>155</v>
      </c>
      <c r="B48" s="32" t="s">
        <v>156</v>
      </c>
      <c r="C48" s="33" t="s">
        <v>195</v>
      </c>
      <c r="D48" s="34">
        <v>38</v>
      </c>
      <c r="E48" s="33" t="s">
        <v>269</v>
      </c>
      <c r="F48" s="33" t="s">
        <v>269</v>
      </c>
    </row>
    <row r="49" spans="1:8" s="4" customFormat="1">
      <c r="A49" s="26" t="s">
        <v>98</v>
      </c>
      <c r="B49" s="26" t="s">
        <v>99</v>
      </c>
      <c r="C49" s="27" t="s">
        <v>165</v>
      </c>
      <c r="D49" s="28"/>
      <c r="E49" s="26" t="s">
        <v>280</v>
      </c>
      <c r="F49" s="26" t="s">
        <v>280</v>
      </c>
      <c r="G49" s="8">
        <v>0</v>
      </c>
      <c r="H49" s="7">
        <v>0</v>
      </c>
    </row>
    <row r="50" spans="1:8">
      <c r="A50" s="26" t="s">
        <v>114</v>
      </c>
      <c r="B50" s="26" t="s">
        <v>115</v>
      </c>
      <c r="C50" s="27" t="s">
        <v>174</v>
      </c>
      <c r="D50" s="28">
        <v>28</v>
      </c>
      <c r="E50" s="27" t="s">
        <v>280</v>
      </c>
      <c r="F50" s="27" t="s">
        <v>280</v>
      </c>
      <c r="G50" s="8">
        <v>8</v>
      </c>
      <c r="H50" s="8">
        <v>1</v>
      </c>
    </row>
    <row r="51" spans="1:8">
      <c r="A51" s="26" t="s">
        <v>116</v>
      </c>
      <c r="B51" s="26" t="s">
        <v>117</v>
      </c>
      <c r="C51" s="27" t="s">
        <v>175</v>
      </c>
      <c r="D51" s="28">
        <v>12</v>
      </c>
      <c r="E51" s="27" t="s">
        <v>280</v>
      </c>
      <c r="F51" s="27" t="s">
        <v>280</v>
      </c>
      <c r="G51" s="8">
        <v>7</v>
      </c>
      <c r="H51" s="8">
        <v>1</v>
      </c>
    </row>
    <row r="52" spans="1:8" s="4" customFormat="1">
      <c r="A52" s="26" t="s">
        <v>119</v>
      </c>
      <c r="B52" s="26" t="s">
        <v>120</v>
      </c>
      <c r="C52" s="27" t="s">
        <v>176</v>
      </c>
      <c r="D52" s="28"/>
      <c r="E52" s="26" t="s">
        <v>322</v>
      </c>
      <c r="F52" s="26" t="s">
        <v>322</v>
      </c>
      <c r="G52" s="8">
        <v>3</v>
      </c>
      <c r="H52" s="8">
        <v>1</v>
      </c>
    </row>
    <row r="53" spans="1:8">
      <c r="A53" s="26" t="s">
        <v>134</v>
      </c>
      <c r="B53" s="26" t="s">
        <v>25</v>
      </c>
      <c r="C53" s="27" t="s">
        <v>183</v>
      </c>
      <c r="D53" s="28">
        <v>8</v>
      </c>
      <c r="E53" s="27" t="s">
        <v>280</v>
      </c>
      <c r="F53" s="27" t="s">
        <v>280</v>
      </c>
      <c r="G53" s="8">
        <v>8</v>
      </c>
      <c r="H53" s="8">
        <v>2</v>
      </c>
    </row>
    <row r="54" spans="1:8">
      <c r="A54" s="26" t="s">
        <v>136</v>
      </c>
      <c r="B54" s="26" t="s">
        <v>137</v>
      </c>
      <c r="C54" s="27" t="s">
        <v>185</v>
      </c>
      <c r="D54" s="28">
        <v>44</v>
      </c>
      <c r="E54" s="27" t="s">
        <v>280</v>
      </c>
      <c r="F54" s="27" t="s">
        <v>280</v>
      </c>
      <c r="G54" s="7">
        <v>6</v>
      </c>
      <c r="H54" s="8">
        <v>1</v>
      </c>
    </row>
    <row r="55" spans="1:8">
      <c r="A55" s="63" t="s">
        <v>331</v>
      </c>
      <c r="B55" s="63" t="s">
        <v>332</v>
      </c>
      <c r="C55" s="64" t="s">
        <v>333</v>
      </c>
      <c r="D55" s="65">
        <v>46</v>
      </c>
      <c r="E55" s="64" t="s">
        <v>280</v>
      </c>
      <c r="F55" s="64" t="s">
        <v>280</v>
      </c>
    </row>
    <row r="56" spans="1:8">
      <c r="A56" s="22" t="s">
        <v>57</v>
      </c>
      <c r="B56" s="22" t="s">
        <v>58</v>
      </c>
      <c r="C56" s="23" t="s">
        <v>88</v>
      </c>
      <c r="D56" s="24">
        <v>17</v>
      </c>
      <c r="E56" s="23" t="s">
        <v>264</v>
      </c>
      <c r="F56" s="22" t="s">
        <v>299</v>
      </c>
    </row>
    <row r="57" spans="1:8">
      <c r="A57" s="22" t="s">
        <v>26</v>
      </c>
      <c r="B57" s="22" t="s">
        <v>27</v>
      </c>
      <c r="C57" s="23" t="s">
        <v>46</v>
      </c>
      <c r="D57" s="24" t="s">
        <v>324</v>
      </c>
      <c r="E57" s="23" t="s">
        <v>264</v>
      </c>
      <c r="F57" s="23" t="s">
        <v>350</v>
      </c>
    </row>
    <row r="58" spans="1:8">
      <c r="A58" s="22" t="s">
        <v>31</v>
      </c>
      <c r="B58" s="22" t="s">
        <v>32</v>
      </c>
      <c r="C58" s="22" t="s">
        <v>48</v>
      </c>
      <c r="D58" s="25">
        <v>1</v>
      </c>
      <c r="E58" s="23" t="s">
        <v>264</v>
      </c>
      <c r="F58" s="22" t="s">
        <v>259</v>
      </c>
    </row>
    <row r="59" spans="1:8">
      <c r="A59" s="22" t="s">
        <v>126</v>
      </c>
      <c r="B59" s="22" t="s">
        <v>127</v>
      </c>
      <c r="C59" s="23" t="s">
        <v>179</v>
      </c>
      <c r="D59" s="24" t="s">
        <v>324</v>
      </c>
      <c r="E59" s="23" t="s">
        <v>264</v>
      </c>
      <c r="F59" s="23" t="s">
        <v>350</v>
      </c>
    </row>
    <row r="60" spans="1:8">
      <c r="A60" s="22" t="s">
        <v>70</v>
      </c>
      <c r="B60" s="22" t="s">
        <v>71</v>
      </c>
      <c r="C60" s="23" t="s">
        <v>93</v>
      </c>
      <c r="D60" s="24">
        <v>3</v>
      </c>
      <c r="E60" s="23" t="s">
        <v>264</v>
      </c>
      <c r="F60" s="23" t="s">
        <v>264</v>
      </c>
    </row>
    <row r="61" spans="1:8">
      <c r="A61" s="22" t="s">
        <v>145</v>
      </c>
      <c r="B61" s="22" t="s">
        <v>146</v>
      </c>
      <c r="C61" s="23" t="s">
        <v>190</v>
      </c>
      <c r="D61" s="24" t="s">
        <v>307</v>
      </c>
      <c r="E61" s="23" t="s">
        <v>264</v>
      </c>
      <c r="F61" s="23" t="s">
        <v>308</v>
      </c>
    </row>
    <row r="62" spans="1:8">
      <c r="A62" s="22" t="s">
        <v>151</v>
      </c>
      <c r="B62" s="22" t="s">
        <v>34</v>
      </c>
      <c r="C62" s="23" t="s">
        <v>193</v>
      </c>
      <c r="D62" s="24">
        <v>19</v>
      </c>
      <c r="E62" s="23" t="s">
        <v>264</v>
      </c>
      <c r="F62" s="23" t="s">
        <v>302</v>
      </c>
      <c r="G62" s="7"/>
    </row>
    <row r="63" spans="1:8">
      <c r="A63" s="22" t="s">
        <v>244</v>
      </c>
      <c r="B63" s="22" t="s">
        <v>245</v>
      </c>
      <c r="C63" s="23" t="s">
        <v>246</v>
      </c>
      <c r="D63" s="24" t="s">
        <v>307</v>
      </c>
      <c r="E63" s="23" t="s">
        <v>264</v>
      </c>
      <c r="F63" s="23" t="s">
        <v>308</v>
      </c>
    </row>
    <row r="64" spans="1:8">
      <c r="A64" s="18" t="s">
        <v>140</v>
      </c>
      <c r="B64" s="18" t="s">
        <v>141</v>
      </c>
      <c r="C64" s="19" t="s">
        <v>187</v>
      </c>
      <c r="D64" s="20">
        <v>49</v>
      </c>
      <c r="E64" s="19" t="s">
        <v>282</v>
      </c>
      <c r="F64" s="19" t="s">
        <v>345</v>
      </c>
    </row>
    <row r="65" spans="1:7">
      <c r="A65" s="18" t="s">
        <v>73</v>
      </c>
      <c r="B65" s="18" t="s">
        <v>74</v>
      </c>
      <c r="C65" s="19" t="s">
        <v>94</v>
      </c>
      <c r="D65" s="20"/>
      <c r="E65" s="18" t="s">
        <v>282</v>
      </c>
      <c r="F65" s="18" t="s">
        <v>282</v>
      </c>
    </row>
    <row r="66" spans="1:7">
      <c r="A66" s="18" t="s">
        <v>147</v>
      </c>
      <c r="B66" s="18" t="s">
        <v>148</v>
      </c>
      <c r="C66" s="19" t="s">
        <v>191</v>
      </c>
      <c r="D66" s="20">
        <v>24</v>
      </c>
      <c r="E66" s="19" t="s">
        <v>282</v>
      </c>
      <c r="F66" s="19" t="s">
        <v>282</v>
      </c>
    </row>
    <row r="67" spans="1:7">
      <c r="A67" s="18" t="s">
        <v>77</v>
      </c>
      <c r="B67" s="18" t="s">
        <v>78</v>
      </c>
      <c r="C67" s="19" t="s">
        <v>96</v>
      </c>
      <c r="D67" s="20">
        <v>50</v>
      </c>
      <c r="E67" s="19" t="s">
        <v>282</v>
      </c>
      <c r="F67" s="19" t="s">
        <v>282</v>
      </c>
    </row>
    <row r="68" spans="1:7">
      <c r="A68" s="18" t="s">
        <v>153</v>
      </c>
      <c r="B68" s="18" t="s">
        <v>154</v>
      </c>
      <c r="C68" s="19" t="s">
        <v>194</v>
      </c>
      <c r="D68" s="20">
        <v>51</v>
      </c>
      <c r="E68" s="19" t="s">
        <v>282</v>
      </c>
      <c r="F68" s="19" t="s">
        <v>282</v>
      </c>
    </row>
    <row r="69" spans="1:7">
      <c r="A69" s="18" t="s">
        <v>80</v>
      </c>
      <c r="B69" s="18" t="s">
        <v>81</v>
      </c>
      <c r="C69" s="19" t="s">
        <v>97</v>
      </c>
      <c r="D69" s="20">
        <v>31</v>
      </c>
      <c r="E69" s="21" t="s">
        <v>282</v>
      </c>
      <c r="F69" s="21" t="s">
        <v>282</v>
      </c>
      <c r="G69" s="62"/>
    </row>
    <row r="70" spans="1:7">
      <c r="A70" s="18" t="s">
        <v>82</v>
      </c>
      <c r="B70" s="18" t="s">
        <v>83</v>
      </c>
      <c r="C70" s="19" t="s">
        <v>84</v>
      </c>
      <c r="D70" s="20">
        <v>47</v>
      </c>
      <c r="E70" s="19" t="s">
        <v>282</v>
      </c>
      <c r="F70" s="19" t="s">
        <v>282</v>
      </c>
    </row>
  </sheetData>
  <pageMargins left="0.24" right="0.24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Z98"/>
  <sheetViews>
    <sheetView tabSelected="1" zoomScale="70" zoomScaleNormal="70" workbookViewId="0">
      <pane ySplit="2" topLeftCell="A46" activePane="bottomLeft" state="frozen"/>
      <selection pane="bottomLeft" activeCell="K67" sqref="J63:K67"/>
    </sheetView>
  </sheetViews>
  <sheetFormatPr defaultRowHeight="15"/>
  <cols>
    <col min="1" max="1" width="14.28515625" bestFit="1" customWidth="1"/>
    <col min="2" max="2" width="15.28515625" bestFit="1" customWidth="1"/>
    <col min="3" max="3" width="17.85546875" style="8" bestFit="1" customWidth="1"/>
    <col min="4" max="4" width="16.85546875" style="8" bestFit="1" customWidth="1"/>
    <col min="5" max="5" width="14.28515625" style="8" bestFit="1" customWidth="1"/>
    <col min="6" max="6" width="17.28515625" style="8" bestFit="1" customWidth="1"/>
    <col min="7" max="7" width="28.5703125" style="8" bestFit="1" customWidth="1"/>
    <col min="8" max="8" width="17.42578125" style="8" bestFit="1" customWidth="1"/>
    <col min="9" max="10" width="14" style="8" customWidth="1"/>
    <col min="11" max="11" width="17.28515625" style="8" bestFit="1" customWidth="1"/>
    <col min="12" max="12" width="17.28515625" style="8" customWidth="1"/>
    <col min="13" max="13" width="14.5703125" style="69" bestFit="1" customWidth="1"/>
    <col min="14" max="14" width="21.42578125" style="8" bestFit="1" customWidth="1"/>
    <col min="15" max="15" width="12.5703125" style="8" bestFit="1" customWidth="1"/>
    <col min="16" max="16" width="9.7109375" style="8" bestFit="1" customWidth="1"/>
    <col min="17" max="17" width="14" style="8" customWidth="1"/>
    <col min="18" max="18" width="19.85546875" style="8" customWidth="1"/>
    <col min="19" max="20" width="14" style="8" customWidth="1"/>
    <col min="21" max="22" width="12.42578125" style="8" customWidth="1"/>
    <col min="23" max="23" width="15.5703125" style="8" bestFit="1" customWidth="1"/>
    <col min="24" max="24" width="11.140625" style="8" bestFit="1" customWidth="1"/>
    <col min="25" max="25" width="37.7109375" bestFit="1" customWidth="1"/>
  </cols>
  <sheetData>
    <row r="1" spans="1:25" s="1" customFormat="1">
      <c r="A1" s="1" t="s">
        <v>200</v>
      </c>
      <c r="B1" s="1" t="s">
        <v>201</v>
      </c>
      <c r="C1" s="110" t="s">
        <v>658</v>
      </c>
      <c r="D1" s="135" t="s">
        <v>359</v>
      </c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55" t="s">
        <v>360</v>
      </c>
      <c r="P1" s="67" t="s">
        <v>365</v>
      </c>
      <c r="Q1" s="55"/>
      <c r="R1" s="55"/>
      <c r="S1" s="55"/>
      <c r="T1" s="55"/>
      <c r="U1" s="9"/>
      <c r="V1" s="9"/>
      <c r="W1" s="55"/>
      <c r="X1" s="67"/>
    </row>
    <row r="2" spans="1:25" s="1" customFormat="1">
      <c r="C2" s="55"/>
      <c r="D2" s="98" t="s">
        <v>657</v>
      </c>
      <c r="E2" s="118" t="s">
        <v>685</v>
      </c>
      <c r="F2" s="118" t="s">
        <v>686</v>
      </c>
      <c r="G2" s="110" t="s">
        <v>680</v>
      </c>
      <c r="H2" s="117" t="s">
        <v>684</v>
      </c>
      <c r="I2" s="129" t="s">
        <v>363</v>
      </c>
      <c r="J2" s="129" t="s">
        <v>690</v>
      </c>
      <c r="K2" s="1" t="s">
        <v>691</v>
      </c>
      <c r="L2" s="1" t="s">
        <v>692</v>
      </c>
      <c r="M2" s="97" t="s">
        <v>656</v>
      </c>
      <c r="N2" s="95" t="s">
        <v>654</v>
      </c>
      <c r="O2" s="55"/>
      <c r="P2" s="67"/>
      <c r="Q2" s="55"/>
      <c r="R2" s="55"/>
      <c r="S2" s="55"/>
      <c r="T2" s="55"/>
      <c r="U2" s="60"/>
      <c r="V2" s="67"/>
      <c r="W2" s="55"/>
      <c r="X2" s="67"/>
    </row>
    <row r="3" spans="1:25" s="4" customFormat="1">
      <c r="A3" s="4" t="str">
        <f>Attendance!A2</f>
        <v>Allison</v>
      </c>
      <c r="B3" s="4" t="str">
        <f>Attendance!B2</f>
        <v>Eliza</v>
      </c>
      <c r="C3" s="7">
        <v>87.5</v>
      </c>
      <c r="D3" s="7">
        <f>(C3/100)*25</f>
        <v>21.875</v>
      </c>
      <c r="E3" s="7">
        <v>85</v>
      </c>
      <c r="F3" s="7">
        <f>(E3/100)*25</f>
        <v>21.25</v>
      </c>
      <c r="G3" s="7">
        <v>2</v>
      </c>
      <c r="H3" s="7">
        <v>4</v>
      </c>
      <c r="I3" s="7">
        <v>5</v>
      </c>
      <c r="J3" s="7">
        <v>91.5</v>
      </c>
      <c r="K3" s="7">
        <f>(I3+J3)/10</f>
        <v>9.65</v>
      </c>
      <c r="L3" s="7">
        <v>3</v>
      </c>
      <c r="M3" s="69">
        <v>2.5</v>
      </c>
      <c r="N3" s="8">
        <f>5*Attendance!AC2</f>
        <v>5</v>
      </c>
      <c r="O3" s="7">
        <f>D3+G3+H3+M3+N3+F3+K3</f>
        <v>66.275000000000006</v>
      </c>
      <c r="P3" s="70">
        <f>(O3/$R$3)*100</f>
        <v>88.366666666666674</v>
      </c>
      <c r="Q3" s="7"/>
      <c r="R3" s="7">
        <v>75</v>
      </c>
      <c r="S3" s="7"/>
      <c r="T3" s="7"/>
      <c r="U3" s="7"/>
      <c r="V3" s="70"/>
      <c r="W3" s="7"/>
      <c r="X3" s="70"/>
      <c r="Y3" s="56"/>
    </row>
    <row r="4" spans="1:25" s="4" customFormat="1">
      <c r="A4" s="4" t="str">
        <f>Attendance!A3</f>
        <v>Anderson</v>
      </c>
      <c r="B4" s="4" t="str">
        <f>Attendance!B3</f>
        <v>Sara</v>
      </c>
      <c r="C4" s="7">
        <v>94</v>
      </c>
      <c r="D4" s="7">
        <f t="shared" ref="D4:D59" si="0">(C4/100)*25</f>
        <v>23.5</v>
      </c>
      <c r="E4" s="7">
        <v>94</v>
      </c>
      <c r="F4" s="7">
        <f t="shared" ref="F4:F59" si="1">(E4/100)*25</f>
        <v>23.5</v>
      </c>
      <c r="G4" s="7">
        <v>2</v>
      </c>
      <c r="H4" s="7">
        <v>5</v>
      </c>
      <c r="I4" s="7">
        <v>4.75</v>
      </c>
      <c r="J4" s="7">
        <v>90</v>
      </c>
      <c r="K4" s="7">
        <f t="shared" ref="K4:K59" si="2">(I4+J4)/10</f>
        <v>9.4749999999999996</v>
      </c>
      <c r="L4" s="7">
        <v>3</v>
      </c>
      <c r="M4" s="69">
        <v>5</v>
      </c>
      <c r="N4" s="8">
        <f>5*Attendance!AC3</f>
        <v>5</v>
      </c>
      <c r="O4" s="7">
        <f t="shared" ref="O4:O59" si="3">D4+G4+H4+M4+N4+F4+K4</f>
        <v>73.474999999999994</v>
      </c>
      <c r="P4" s="70">
        <f t="shared" ref="P4:P59" si="4">(O4/$R$3)*100</f>
        <v>97.966666666666654</v>
      </c>
      <c r="Q4" s="7"/>
      <c r="R4" s="7"/>
      <c r="S4" s="7"/>
      <c r="T4" s="7"/>
      <c r="U4" s="7"/>
      <c r="V4" s="70"/>
      <c r="W4" s="7"/>
      <c r="X4" s="70"/>
      <c r="Y4" s="56"/>
    </row>
    <row r="5" spans="1:25" s="4" customFormat="1">
      <c r="A5" s="4" t="str">
        <f>Attendance!A4</f>
        <v>Axelrod</v>
      </c>
      <c r="B5" s="4" t="str">
        <f>Attendance!B4</f>
        <v>Erin</v>
      </c>
      <c r="C5" s="7">
        <v>91.5</v>
      </c>
      <c r="D5" s="7">
        <f t="shared" si="0"/>
        <v>22.875</v>
      </c>
      <c r="E5" s="7">
        <v>96</v>
      </c>
      <c r="F5" s="7">
        <f t="shared" si="1"/>
        <v>24</v>
      </c>
      <c r="G5" s="7">
        <v>2</v>
      </c>
      <c r="H5" s="7">
        <v>5</v>
      </c>
      <c r="I5" s="7">
        <v>4.5</v>
      </c>
      <c r="J5" s="7">
        <v>86</v>
      </c>
      <c r="K5" s="7">
        <f t="shared" si="2"/>
        <v>9.0500000000000007</v>
      </c>
      <c r="L5" s="7">
        <v>3</v>
      </c>
      <c r="M5" s="69">
        <v>0</v>
      </c>
      <c r="N5" s="8">
        <f>5*Attendance!AC4</f>
        <v>5</v>
      </c>
      <c r="O5" s="7">
        <f t="shared" si="3"/>
        <v>67.924999999999997</v>
      </c>
      <c r="P5" s="70">
        <f t="shared" si="4"/>
        <v>90.566666666666663</v>
      </c>
      <c r="Q5" s="7"/>
      <c r="R5" s="7"/>
      <c r="S5" s="7"/>
      <c r="T5" s="7"/>
      <c r="U5" s="7"/>
      <c r="V5" s="70"/>
      <c r="W5" s="7"/>
      <c r="X5" s="70"/>
      <c r="Y5" s="56"/>
    </row>
    <row r="6" spans="1:25" s="4" customFormat="1">
      <c r="A6" s="4" t="str">
        <f>Attendance!A5</f>
        <v>Berglund</v>
      </c>
      <c r="B6" s="4" t="str">
        <f>Attendance!B5</f>
        <v>Samantha</v>
      </c>
      <c r="C6" s="7">
        <v>87.5</v>
      </c>
      <c r="D6" s="7">
        <f t="shared" si="0"/>
        <v>21.875</v>
      </c>
      <c r="E6" s="7">
        <v>73</v>
      </c>
      <c r="F6" s="7">
        <f t="shared" si="1"/>
        <v>18.25</v>
      </c>
      <c r="G6" s="7">
        <v>2</v>
      </c>
      <c r="H6" s="7">
        <v>5</v>
      </c>
      <c r="I6" s="7">
        <v>4.75</v>
      </c>
      <c r="J6" s="7">
        <v>74.5</v>
      </c>
      <c r="K6" s="7">
        <f t="shared" si="2"/>
        <v>7.9249999999999998</v>
      </c>
      <c r="L6" s="7">
        <v>3</v>
      </c>
      <c r="M6" s="69">
        <v>0</v>
      </c>
      <c r="N6" s="8">
        <f>5*Attendance!AC5</f>
        <v>4.0476190476190474</v>
      </c>
      <c r="O6" s="7">
        <f t="shared" si="3"/>
        <v>59.097619047619048</v>
      </c>
      <c r="P6" s="70">
        <f t="shared" si="4"/>
        <v>78.796825396825398</v>
      </c>
      <c r="Q6" s="7"/>
      <c r="R6" s="7"/>
      <c r="S6" s="7"/>
      <c r="T6" s="7"/>
      <c r="U6" s="7"/>
      <c r="V6" s="70"/>
      <c r="W6" s="7"/>
      <c r="X6" s="70"/>
      <c r="Y6" s="56"/>
    </row>
    <row r="7" spans="1:25" s="4" customFormat="1">
      <c r="A7" s="4" t="str">
        <f>Attendance!A6</f>
        <v>Brown</v>
      </c>
      <c r="B7" s="4" t="str">
        <f>Attendance!B6</f>
        <v>Zachary</v>
      </c>
      <c r="C7" s="7">
        <v>90</v>
      </c>
      <c r="D7" s="7">
        <f t="shared" si="0"/>
        <v>22.5</v>
      </c>
      <c r="E7" s="7">
        <v>88</v>
      </c>
      <c r="F7" s="7">
        <f t="shared" si="1"/>
        <v>22</v>
      </c>
      <c r="G7" s="7">
        <v>2</v>
      </c>
      <c r="H7" s="7">
        <v>0</v>
      </c>
      <c r="I7" s="7">
        <v>4</v>
      </c>
      <c r="J7" s="7"/>
      <c r="K7" s="7">
        <f t="shared" si="2"/>
        <v>0.4</v>
      </c>
      <c r="L7" s="7"/>
      <c r="M7" s="69">
        <v>0</v>
      </c>
      <c r="N7" s="8">
        <f>5*Attendance!AC6</f>
        <v>3.8095238095238093</v>
      </c>
      <c r="O7" s="7">
        <f t="shared" si="3"/>
        <v>50.709523809523809</v>
      </c>
      <c r="P7" s="70">
        <f t="shared" si="4"/>
        <v>67.612698412698407</v>
      </c>
      <c r="Q7" s="7"/>
      <c r="R7" s="7"/>
      <c r="S7" s="7"/>
      <c r="T7" s="7"/>
      <c r="U7" s="7"/>
      <c r="V7" s="70"/>
      <c r="W7" s="7"/>
      <c r="X7" s="70"/>
      <c r="Y7" s="66"/>
    </row>
    <row r="8" spans="1:25" s="4" customFormat="1">
      <c r="A8" s="4" t="str">
        <f>Attendance!A7</f>
        <v>Bunce</v>
      </c>
      <c r="B8" s="4" t="str">
        <f>Attendance!B7</f>
        <v>Amanda</v>
      </c>
      <c r="C8" s="7">
        <v>63</v>
      </c>
      <c r="D8" s="7">
        <f t="shared" si="0"/>
        <v>15.75</v>
      </c>
      <c r="E8" s="7">
        <v>66</v>
      </c>
      <c r="F8" s="7">
        <f t="shared" si="1"/>
        <v>16.5</v>
      </c>
      <c r="G8" s="7">
        <v>2</v>
      </c>
      <c r="H8" s="7">
        <v>3</v>
      </c>
      <c r="I8" s="7">
        <v>5</v>
      </c>
      <c r="J8" s="7">
        <v>89</v>
      </c>
      <c r="K8" s="7">
        <f t="shared" si="2"/>
        <v>9.4</v>
      </c>
      <c r="L8" s="7">
        <v>3</v>
      </c>
      <c r="M8" s="69">
        <v>0</v>
      </c>
      <c r="N8" s="8">
        <f>5*Attendance!AC7</f>
        <v>4.7619047619047619</v>
      </c>
      <c r="O8" s="7">
        <f t="shared" si="3"/>
        <v>51.411904761904758</v>
      </c>
      <c r="P8" s="70">
        <f t="shared" si="4"/>
        <v>68.549206349206344</v>
      </c>
      <c r="Q8" s="7"/>
      <c r="R8" s="7"/>
      <c r="S8" s="7"/>
      <c r="T8" s="7"/>
      <c r="U8" s="7"/>
      <c r="V8" s="70"/>
      <c r="W8" s="7"/>
      <c r="X8" s="70"/>
      <c r="Y8" s="56"/>
    </row>
    <row r="9" spans="1:25" s="4" customFormat="1">
      <c r="A9" s="4" t="str">
        <f>Attendance!A8</f>
        <v>Burns</v>
      </c>
      <c r="B9" s="4" t="str">
        <f>Attendance!B8</f>
        <v>Peter</v>
      </c>
      <c r="C9" s="7">
        <v>92.5</v>
      </c>
      <c r="D9" s="7">
        <f t="shared" si="0"/>
        <v>23.125</v>
      </c>
      <c r="E9" s="7">
        <v>91</v>
      </c>
      <c r="F9" s="7">
        <f t="shared" si="1"/>
        <v>22.75</v>
      </c>
      <c r="G9" s="7">
        <v>1</v>
      </c>
      <c r="H9" s="7">
        <v>0</v>
      </c>
      <c r="I9" s="7">
        <v>4</v>
      </c>
      <c r="J9" s="7">
        <v>83</v>
      </c>
      <c r="K9" s="7">
        <f t="shared" si="2"/>
        <v>8.6999999999999993</v>
      </c>
      <c r="L9" s="7">
        <v>2</v>
      </c>
      <c r="M9" s="69">
        <v>0</v>
      </c>
      <c r="N9" s="8">
        <f>5*Attendance!AC8</f>
        <v>4.7619047619047619</v>
      </c>
      <c r="O9" s="7">
        <f t="shared" si="3"/>
        <v>60.336904761904762</v>
      </c>
      <c r="P9" s="70">
        <f t="shared" si="4"/>
        <v>80.449206349206349</v>
      </c>
      <c r="Q9" s="7"/>
      <c r="R9" s="7"/>
      <c r="S9" s="7"/>
      <c r="T9" s="7"/>
      <c r="U9" s="7"/>
      <c r="V9" s="70"/>
      <c r="W9" s="7"/>
      <c r="X9" s="70"/>
      <c r="Y9" s="56"/>
    </row>
    <row r="10" spans="1:25" s="4" customFormat="1">
      <c r="A10" s="4" t="str">
        <f>Attendance!A9</f>
        <v>Butterworth</v>
      </c>
      <c r="B10" s="4" t="str">
        <f>Attendance!B9</f>
        <v>Andrew</v>
      </c>
      <c r="C10" s="7">
        <v>85.5</v>
      </c>
      <c r="D10" s="7">
        <f t="shared" si="0"/>
        <v>21.375</v>
      </c>
      <c r="E10" s="7">
        <v>72</v>
      </c>
      <c r="F10" s="7">
        <f t="shared" si="1"/>
        <v>18</v>
      </c>
      <c r="G10" s="7">
        <v>1</v>
      </c>
      <c r="H10" s="7">
        <v>5</v>
      </c>
      <c r="I10" s="7">
        <v>5</v>
      </c>
      <c r="J10" s="7">
        <v>88</v>
      </c>
      <c r="K10" s="7">
        <f t="shared" si="2"/>
        <v>9.3000000000000007</v>
      </c>
      <c r="L10" s="7"/>
      <c r="M10" s="69">
        <v>0</v>
      </c>
      <c r="N10" s="8">
        <f>5*Attendance!AC9</f>
        <v>4.5238095238095237</v>
      </c>
      <c r="O10" s="7">
        <f t="shared" si="3"/>
        <v>59.19880952380953</v>
      </c>
      <c r="P10" s="70">
        <f t="shared" si="4"/>
        <v>78.931746031746044</v>
      </c>
      <c r="Q10" s="7"/>
      <c r="R10" s="7"/>
      <c r="S10" s="7"/>
      <c r="T10" s="7"/>
      <c r="U10" s="7"/>
      <c r="V10" s="70"/>
      <c r="W10" s="7"/>
      <c r="X10" s="70"/>
      <c r="Y10" s="56"/>
    </row>
    <row r="11" spans="1:25" s="4" customFormat="1">
      <c r="A11" s="4" t="str">
        <f>Attendance!A10</f>
        <v>Caball</v>
      </c>
      <c r="B11" s="4" t="str">
        <f>Attendance!B10</f>
        <v>Bethany</v>
      </c>
      <c r="C11" s="7">
        <v>72</v>
      </c>
      <c r="D11" s="7">
        <f t="shared" si="0"/>
        <v>18</v>
      </c>
      <c r="E11" s="7">
        <v>68</v>
      </c>
      <c r="F11" s="7">
        <f t="shared" si="1"/>
        <v>17</v>
      </c>
      <c r="G11" s="7">
        <v>0</v>
      </c>
      <c r="H11" s="7">
        <v>0</v>
      </c>
      <c r="I11" s="7"/>
      <c r="J11" s="7"/>
      <c r="K11" s="7">
        <f t="shared" si="2"/>
        <v>0</v>
      </c>
      <c r="L11" s="7"/>
      <c r="M11" s="69">
        <v>0</v>
      </c>
      <c r="N11" s="8">
        <f>5*Attendance!AC10</f>
        <v>2.6190476190476191</v>
      </c>
      <c r="O11" s="7">
        <f t="shared" si="3"/>
        <v>37.61904761904762</v>
      </c>
      <c r="P11" s="70">
        <f t="shared" si="4"/>
        <v>50.158730158730158</v>
      </c>
      <c r="Q11" s="7"/>
      <c r="R11" s="7"/>
      <c r="S11" s="7"/>
      <c r="T11" s="7"/>
      <c r="U11" s="7"/>
      <c r="V11" s="70"/>
      <c r="W11" s="7"/>
      <c r="X11" s="70"/>
      <c r="Y11" s="56"/>
    </row>
    <row r="12" spans="1:25" s="4" customFormat="1">
      <c r="A12" s="4" t="str">
        <f>Attendance!A11</f>
        <v>Chandler</v>
      </c>
      <c r="B12" s="4" t="str">
        <f>Attendance!B11</f>
        <v>Alexander</v>
      </c>
      <c r="C12" s="7">
        <v>93</v>
      </c>
      <c r="D12" s="7">
        <f t="shared" si="0"/>
        <v>23.25</v>
      </c>
      <c r="E12" s="7">
        <v>92</v>
      </c>
      <c r="F12" s="7">
        <f t="shared" si="1"/>
        <v>23</v>
      </c>
      <c r="G12" s="7">
        <v>2</v>
      </c>
      <c r="H12" s="7">
        <v>5</v>
      </c>
      <c r="I12" s="7">
        <v>5</v>
      </c>
      <c r="J12" s="7">
        <v>84.5</v>
      </c>
      <c r="K12" s="7">
        <f t="shared" si="2"/>
        <v>8.9499999999999993</v>
      </c>
      <c r="L12" s="7">
        <v>1</v>
      </c>
      <c r="M12" s="69">
        <v>0</v>
      </c>
      <c r="N12" s="8">
        <f>5*Attendance!AC11</f>
        <v>5</v>
      </c>
      <c r="O12" s="7">
        <f t="shared" si="3"/>
        <v>67.2</v>
      </c>
      <c r="P12" s="70">
        <f t="shared" si="4"/>
        <v>89.600000000000009</v>
      </c>
      <c r="Q12" s="7"/>
      <c r="R12" s="7"/>
      <c r="S12" s="7"/>
      <c r="T12" s="7"/>
      <c r="U12" s="7"/>
      <c r="V12" s="70"/>
      <c r="W12" s="7"/>
      <c r="X12" s="70"/>
      <c r="Y12" s="56"/>
    </row>
    <row r="13" spans="1:25" s="4" customFormat="1">
      <c r="A13" s="4" t="str">
        <f>Attendance!A12</f>
        <v>Clark</v>
      </c>
      <c r="B13" s="4" t="str">
        <f>Attendance!B12</f>
        <v>Beryl</v>
      </c>
      <c r="C13" s="7">
        <v>90.5</v>
      </c>
      <c r="D13" s="7">
        <f t="shared" si="0"/>
        <v>22.625</v>
      </c>
      <c r="E13" s="7">
        <v>84</v>
      </c>
      <c r="F13" s="7">
        <f t="shared" si="1"/>
        <v>21</v>
      </c>
      <c r="G13" s="7">
        <v>2</v>
      </c>
      <c r="H13" s="7">
        <v>4</v>
      </c>
      <c r="I13" s="7">
        <v>5</v>
      </c>
      <c r="J13" s="7">
        <v>91</v>
      </c>
      <c r="K13" s="7">
        <f t="shared" si="2"/>
        <v>9.6</v>
      </c>
      <c r="L13" s="7">
        <v>3</v>
      </c>
      <c r="M13" s="69">
        <v>0</v>
      </c>
      <c r="N13" s="8">
        <f>5*Attendance!AC12</f>
        <v>5</v>
      </c>
      <c r="O13" s="7">
        <f t="shared" si="3"/>
        <v>64.224999999999994</v>
      </c>
      <c r="P13" s="70">
        <f t="shared" si="4"/>
        <v>85.633333333333326</v>
      </c>
      <c r="Q13" s="7"/>
      <c r="R13" s="7"/>
      <c r="S13" s="7"/>
      <c r="T13" s="7"/>
      <c r="U13" s="7"/>
      <c r="V13" s="70"/>
      <c r="W13" s="7"/>
      <c r="X13" s="70"/>
      <c r="Y13" s="56"/>
    </row>
    <row r="14" spans="1:25" s="4" customFormat="1">
      <c r="A14" s="4" t="str">
        <f>Attendance!A13</f>
        <v>Clark</v>
      </c>
      <c r="B14" s="4" t="str">
        <f>Attendance!B13</f>
        <v>Charles</v>
      </c>
      <c r="C14" s="7">
        <v>71.5</v>
      </c>
      <c r="D14" s="7">
        <f t="shared" si="0"/>
        <v>17.875</v>
      </c>
      <c r="E14" s="7">
        <v>68</v>
      </c>
      <c r="F14" s="7">
        <f t="shared" si="1"/>
        <v>17</v>
      </c>
      <c r="G14" s="7">
        <v>1</v>
      </c>
      <c r="H14" s="7">
        <v>0</v>
      </c>
      <c r="I14" s="7">
        <v>3.5</v>
      </c>
      <c r="J14" s="7">
        <v>82</v>
      </c>
      <c r="K14" s="7">
        <f t="shared" si="2"/>
        <v>8.5500000000000007</v>
      </c>
      <c r="L14" s="7">
        <v>1</v>
      </c>
      <c r="M14" s="69">
        <v>0</v>
      </c>
      <c r="N14" s="8">
        <f>5*Attendance!AC13</f>
        <v>4.2857142857142856</v>
      </c>
      <c r="O14" s="7">
        <f t="shared" si="3"/>
        <v>48.710714285714289</v>
      </c>
      <c r="P14" s="70">
        <f t="shared" si="4"/>
        <v>64.947619047619057</v>
      </c>
      <c r="Q14" s="7"/>
      <c r="R14" s="7"/>
      <c r="S14" s="7"/>
      <c r="T14" s="7"/>
      <c r="U14" s="7"/>
      <c r="V14" s="70"/>
      <c r="W14" s="7"/>
      <c r="X14" s="70"/>
      <c r="Y14" s="56"/>
    </row>
    <row r="15" spans="1:25" s="4" customFormat="1">
      <c r="A15" s="4" t="str">
        <f>Attendance!A14</f>
        <v>Coburn</v>
      </c>
      <c r="B15" s="4" t="str">
        <f>Attendance!B14</f>
        <v>Jacob</v>
      </c>
      <c r="C15" s="7">
        <v>98</v>
      </c>
      <c r="D15" s="7">
        <f t="shared" si="0"/>
        <v>24.5</v>
      </c>
      <c r="E15" s="7">
        <v>94</v>
      </c>
      <c r="F15" s="7">
        <f t="shared" si="1"/>
        <v>23.5</v>
      </c>
      <c r="G15" s="7">
        <v>2</v>
      </c>
      <c r="H15" s="7">
        <v>5</v>
      </c>
      <c r="I15" s="7">
        <v>5</v>
      </c>
      <c r="J15" s="7">
        <v>91.5</v>
      </c>
      <c r="K15" s="7">
        <f t="shared" si="2"/>
        <v>9.65</v>
      </c>
      <c r="L15" s="7">
        <v>2</v>
      </c>
      <c r="M15" s="69">
        <v>0</v>
      </c>
      <c r="N15" s="8">
        <f>5*Attendance!AC14</f>
        <v>4.7619047619047619</v>
      </c>
      <c r="O15" s="7">
        <f t="shared" si="3"/>
        <v>69.411904761904765</v>
      </c>
      <c r="P15" s="70">
        <f t="shared" si="4"/>
        <v>92.549206349206344</v>
      </c>
      <c r="Q15" s="6"/>
      <c r="R15" s="6"/>
      <c r="S15" s="7"/>
      <c r="T15" s="6"/>
      <c r="U15" s="7"/>
      <c r="V15" s="70"/>
      <c r="W15" s="7"/>
      <c r="X15" s="70"/>
      <c r="Y15" s="56"/>
    </row>
    <row r="16" spans="1:25" s="4" customFormat="1">
      <c r="A16" s="4" t="str">
        <f>Attendance!A15</f>
        <v>Cooper</v>
      </c>
      <c r="B16" s="4" t="str">
        <f>Attendance!B15</f>
        <v>Rebecca</v>
      </c>
      <c r="C16" s="7">
        <v>94</v>
      </c>
      <c r="D16" s="7">
        <f t="shared" si="0"/>
        <v>23.5</v>
      </c>
      <c r="E16" s="7">
        <v>49</v>
      </c>
      <c r="F16" s="7">
        <f t="shared" si="1"/>
        <v>12.25</v>
      </c>
      <c r="G16" s="7">
        <v>0</v>
      </c>
      <c r="H16" s="7">
        <v>0</v>
      </c>
      <c r="I16" s="7">
        <v>0</v>
      </c>
      <c r="J16" s="7"/>
      <c r="K16" s="7">
        <f t="shared" si="2"/>
        <v>0</v>
      </c>
      <c r="L16" s="7"/>
      <c r="M16" s="69">
        <v>0</v>
      </c>
      <c r="N16" s="8">
        <f>5*Attendance!AC15</f>
        <v>1.6666666666666665</v>
      </c>
      <c r="O16" s="7">
        <f t="shared" si="3"/>
        <v>37.416666666666671</v>
      </c>
      <c r="P16" s="70">
        <f t="shared" si="4"/>
        <v>49.888888888888893</v>
      </c>
      <c r="Q16" s="7"/>
      <c r="R16" s="7"/>
      <c r="S16" s="7"/>
      <c r="T16" s="7"/>
      <c r="U16" s="7"/>
      <c r="V16" s="70"/>
      <c r="W16" s="7"/>
      <c r="X16" s="70"/>
      <c r="Y16" s="56"/>
    </row>
    <row r="17" spans="1:26" s="4" customFormat="1">
      <c r="A17" s="4" t="str">
        <f>Attendance!A16</f>
        <v>Cox</v>
      </c>
      <c r="B17" s="4" t="str">
        <f>Attendance!B16</f>
        <v>Seth</v>
      </c>
      <c r="C17" s="7">
        <v>87.5</v>
      </c>
      <c r="D17" s="7">
        <f t="shared" si="0"/>
        <v>21.875</v>
      </c>
      <c r="E17" s="7">
        <v>88</v>
      </c>
      <c r="F17" s="7">
        <f t="shared" si="1"/>
        <v>22</v>
      </c>
      <c r="G17" s="7">
        <v>2</v>
      </c>
      <c r="H17" s="7">
        <v>4</v>
      </c>
      <c r="I17" s="7">
        <v>4.75</v>
      </c>
      <c r="J17" s="7">
        <v>79.5</v>
      </c>
      <c r="K17" s="7">
        <f t="shared" si="2"/>
        <v>8.4250000000000007</v>
      </c>
      <c r="L17" s="7">
        <v>3</v>
      </c>
      <c r="M17" s="69">
        <v>0</v>
      </c>
      <c r="N17" s="8">
        <f>5*Attendance!AC16</f>
        <v>5</v>
      </c>
      <c r="O17" s="7">
        <f t="shared" si="3"/>
        <v>63.3</v>
      </c>
      <c r="P17" s="70">
        <f t="shared" si="4"/>
        <v>84.399999999999991</v>
      </c>
      <c r="Q17" s="7"/>
      <c r="R17" s="7"/>
      <c r="S17" s="7"/>
      <c r="T17" s="7"/>
      <c r="U17" s="7"/>
      <c r="V17" s="70"/>
      <c r="W17" s="7"/>
      <c r="X17" s="70"/>
      <c r="Y17" s="56"/>
    </row>
    <row r="18" spans="1:26" s="4" customFormat="1">
      <c r="A18" s="4" t="str">
        <f>Attendance!A17</f>
        <v>Crawford</v>
      </c>
      <c r="B18" s="4" t="str">
        <f>Attendance!B17</f>
        <v>Abigail</v>
      </c>
      <c r="C18" s="7">
        <v>62.5</v>
      </c>
      <c r="D18" s="7">
        <f t="shared" si="0"/>
        <v>15.625</v>
      </c>
      <c r="E18" s="7">
        <v>0</v>
      </c>
      <c r="F18" s="7">
        <f t="shared" si="1"/>
        <v>0</v>
      </c>
      <c r="G18" s="7">
        <v>1</v>
      </c>
      <c r="H18" s="7">
        <v>0</v>
      </c>
      <c r="I18" s="7">
        <v>0</v>
      </c>
      <c r="J18" s="7"/>
      <c r="K18" s="7">
        <f t="shared" si="2"/>
        <v>0</v>
      </c>
      <c r="L18" s="7"/>
      <c r="M18" s="69">
        <v>0</v>
      </c>
      <c r="N18" s="8">
        <f>5*Attendance!AC17</f>
        <v>1.6666666666666665</v>
      </c>
      <c r="O18" s="7">
        <f t="shared" si="3"/>
        <v>18.291666666666668</v>
      </c>
      <c r="P18" s="70">
        <f t="shared" si="4"/>
        <v>24.388888888888889</v>
      </c>
      <c r="Q18" s="7"/>
      <c r="R18" s="7"/>
      <c r="S18" s="7"/>
      <c r="T18" s="7"/>
      <c r="U18" s="7"/>
      <c r="V18" s="70"/>
      <c r="W18" s="7"/>
      <c r="X18" s="70"/>
      <c r="Y18" s="56"/>
    </row>
    <row r="19" spans="1:26" s="4" customFormat="1">
      <c r="A19" s="4" t="str">
        <f>Attendance!A18</f>
        <v>DePaul</v>
      </c>
      <c r="B19" s="4" t="str">
        <f>Attendance!B18</f>
        <v>Lauren</v>
      </c>
      <c r="C19" s="7">
        <v>95</v>
      </c>
      <c r="D19" s="7">
        <f t="shared" si="0"/>
        <v>23.75</v>
      </c>
      <c r="E19" s="7">
        <v>90</v>
      </c>
      <c r="F19" s="7">
        <f t="shared" si="1"/>
        <v>22.5</v>
      </c>
      <c r="G19" s="7">
        <v>2</v>
      </c>
      <c r="H19" s="7">
        <v>5</v>
      </c>
      <c r="I19" s="7">
        <v>4.75</v>
      </c>
      <c r="J19" s="7">
        <v>88</v>
      </c>
      <c r="K19" s="7">
        <f t="shared" si="2"/>
        <v>9.2750000000000004</v>
      </c>
      <c r="L19" s="7">
        <v>3</v>
      </c>
      <c r="M19" s="69">
        <v>0</v>
      </c>
      <c r="N19" s="8">
        <f>5*Attendance!AC18</f>
        <v>4.5238095238095237</v>
      </c>
      <c r="O19" s="7">
        <f t="shared" si="3"/>
        <v>67.048809523809524</v>
      </c>
      <c r="P19" s="70">
        <f t="shared" si="4"/>
        <v>89.398412698412699</v>
      </c>
      <c r="Q19" s="7"/>
      <c r="R19" s="7"/>
      <c r="S19" s="7"/>
      <c r="T19" s="7"/>
      <c r="U19" s="7"/>
      <c r="V19" s="70"/>
      <c r="W19" s="7"/>
      <c r="X19" s="70"/>
      <c r="Y19" s="56"/>
    </row>
    <row r="20" spans="1:26" s="4" customFormat="1">
      <c r="A20" s="4" t="str">
        <f>Attendance!A19</f>
        <v>Desrosier</v>
      </c>
      <c r="B20" s="4" t="str">
        <f>Attendance!B19</f>
        <v>Sperry</v>
      </c>
      <c r="C20" s="7">
        <v>75</v>
      </c>
      <c r="D20" s="7">
        <f t="shared" si="0"/>
        <v>18.75</v>
      </c>
      <c r="E20" s="7">
        <v>77</v>
      </c>
      <c r="F20" s="7">
        <f t="shared" si="1"/>
        <v>19.25</v>
      </c>
      <c r="G20" s="7">
        <v>2</v>
      </c>
      <c r="H20" s="7">
        <v>5</v>
      </c>
      <c r="I20" s="7">
        <v>4</v>
      </c>
      <c r="J20" s="7">
        <v>79</v>
      </c>
      <c r="K20" s="7">
        <f t="shared" si="2"/>
        <v>8.3000000000000007</v>
      </c>
      <c r="L20" s="7">
        <v>3</v>
      </c>
      <c r="M20" s="69">
        <v>5</v>
      </c>
      <c r="N20" s="8">
        <f>5*Attendance!AC19</f>
        <v>5</v>
      </c>
      <c r="O20" s="7">
        <f t="shared" si="3"/>
        <v>63.3</v>
      </c>
      <c r="P20" s="70">
        <f t="shared" si="4"/>
        <v>84.399999999999991</v>
      </c>
      <c r="Q20" s="7"/>
      <c r="R20" s="7"/>
      <c r="S20" s="7"/>
      <c r="T20" s="7"/>
      <c r="U20" s="7"/>
      <c r="V20" s="70"/>
      <c r="W20" s="7"/>
      <c r="X20" s="70"/>
      <c r="Y20" s="56"/>
    </row>
    <row r="21" spans="1:26" s="4" customFormat="1">
      <c r="A21" s="4" t="str">
        <f>Attendance!A20</f>
        <v>Elison</v>
      </c>
      <c r="B21" s="4" t="str">
        <f>Attendance!B20</f>
        <v>Erik</v>
      </c>
      <c r="C21" s="7">
        <v>85.5</v>
      </c>
      <c r="D21" s="7">
        <f t="shared" si="0"/>
        <v>21.375</v>
      </c>
      <c r="E21" s="7">
        <v>79</v>
      </c>
      <c r="F21" s="7">
        <f t="shared" si="1"/>
        <v>19.75</v>
      </c>
      <c r="G21" s="7">
        <v>1</v>
      </c>
      <c r="H21" s="7">
        <v>3</v>
      </c>
      <c r="I21" s="7">
        <v>0</v>
      </c>
      <c r="J21" s="7">
        <v>69</v>
      </c>
      <c r="K21" s="7">
        <f t="shared" si="2"/>
        <v>6.9</v>
      </c>
      <c r="L21" s="7">
        <v>1</v>
      </c>
      <c r="M21" s="69">
        <v>0</v>
      </c>
      <c r="N21" s="8">
        <f>5*Attendance!AC20</f>
        <v>4.2857142857142856</v>
      </c>
      <c r="O21" s="7">
        <f t="shared" si="3"/>
        <v>56.310714285714283</v>
      </c>
      <c r="P21" s="70">
        <f t="shared" si="4"/>
        <v>75.080952380952382</v>
      </c>
      <c r="Q21" s="7"/>
      <c r="R21" s="7"/>
      <c r="S21" s="7"/>
      <c r="T21" s="7"/>
      <c r="U21" s="7"/>
      <c r="V21" s="70"/>
      <c r="W21" s="7"/>
      <c r="X21" s="70"/>
      <c r="Y21" s="56"/>
    </row>
    <row r="22" spans="1:26" s="4" customFormat="1">
      <c r="A22" s="4" t="str">
        <f>Attendance!A21</f>
        <v>Epperson</v>
      </c>
      <c r="B22" s="4" t="str">
        <f>Attendance!B21</f>
        <v>Catelyn</v>
      </c>
      <c r="C22" s="7">
        <v>67.5</v>
      </c>
      <c r="D22" s="7">
        <f t="shared" si="0"/>
        <v>16.875</v>
      </c>
      <c r="E22" s="7">
        <v>71</v>
      </c>
      <c r="F22" s="7">
        <f t="shared" si="1"/>
        <v>17.75</v>
      </c>
      <c r="G22" s="7">
        <v>2</v>
      </c>
      <c r="H22" s="7">
        <v>4</v>
      </c>
      <c r="I22" s="7">
        <v>5</v>
      </c>
      <c r="J22" s="7">
        <v>87</v>
      </c>
      <c r="K22" s="7">
        <f t="shared" si="2"/>
        <v>9.1999999999999993</v>
      </c>
      <c r="L22" s="7">
        <v>3</v>
      </c>
      <c r="M22" s="69">
        <v>0</v>
      </c>
      <c r="N22" s="8">
        <f>5*Attendance!AC21</f>
        <v>4.0476190476190474</v>
      </c>
      <c r="O22" s="7">
        <f t="shared" si="3"/>
        <v>53.872619047619054</v>
      </c>
      <c r="P22" s="70">
        <f t="shared" si="4"/>
        <v>71.830158730158729</v>
      </c>
      <c r="Q22" s="7"/>
      <c r="R22" s="7"/>
      <c r="S22" s="7"/>
      <c r="T22" s="7"/>
      <c r="U22" s="7"/>
      <c r="V22" s="70"/>
      <c r="W22" s="7"/>
      <c r="X22" s="70"/>
      <c r="Y22" s="56"/>
    </row>
    <row r="23" spans="1:26" s="4" customFormat="1">
      <c r="A23" s="4" t="str">
        <f>Attendance!A22</f>
        <v>Funk</v>
      </c>
      <c r="B23" s="4" t="str">
        <f>Attendance!B22</f>
        <v>Patrick</v>
      </c>
      <c r="C23" s="7">
        <v>97.5</v>
      </c>
      <c r="D23" s="7">
        <f t="shared" si="0"/>
        <v>24.375</v>
      </c>
      <c r="E23" s="7">
        <v>95</v>
      </c>
      <c r="F23" s="7">
        <f t="shared" si="1"/>
        <v>23.75</v>
      </c>
      <c r="G23" s="7">
        <v>2</v>
      </c>
      <c r="H23" s="7">
        <v>5</v>
      </c>
      <c r="I23" s="7">
        <v>5</v>
      </c>
      <c r="J23" s="7">
        <v>78.5</v>
      </c>
      <c r="K23" s="7">
        <f t="shared" si="2"/>
        <v>8.35</v>
      </c>
      <c r="L23" s="7">
        <v>3</v>
      </c>
      <c r="M23" s="69">
        <v>5</v>
      </c>
      <c r="N23" s="8">
        <f>5*Attendance!AC22</f>
        <v>4.0476190476190474</v>
      </c>
      <c r="O23" s="7">
        <f t="shared" si="3"/>
        <v>72.522619047619045</v>
      </c>
      <c r="P23" s="70">
        <f t="shared" si="4"/>
        <v>96.696825396825389</v>
      </c>
      <c r="Q23" s="7"/>
      <c r="R23" s="7"/>
      <c r="S23" s="7"/>
      <c r="T23" s="7"/>
      <c r="U23" s="7"/>
      <c r="V23" s="70"/>
      <c r="W23" s="7"/>
      <c r="X23" s="70"/>
      <c r="Y23" s="56"/>
    </row>
    <row r="24" spans="1:26" s="4" customFormat="1">
      <c r="A24" s="4" t="str">
        <f>Attendance!A23</f>
        <v>George</v>
      </c>
      <c r="B24" s="4" t="str">
        <f>Attendance!B23</f>
        <v>David</v>
      </c>
      <c r="C24" s="7">
        <v>100</v>
      </c>
      <c r="D24" s="7">
        <f t="shared" si="0"/>
        <v>25</v>
      </c>
      <c r="E24" s="7">
        <v>92</v>
      </c>
      <c r="F24" s="7">
        <f t="shared" si="1"/>
        <v>23</v>
      </c>
      <c r="G24" s="7">
        <v>1</v>
      </c>
      <c r="H24" s="7">
        <v>0</v>
      </c>
      <c r="I24" s="7">
        <v>0</v>
      </c>
      <c r="J24" s="7">
        <v>87</v>
      </c>
      <c r="K24" s="7">
        <f t="shared" si="2"/>
        <v>8.6999999999999993</v>
      </c>
      <c r="L24" s="7">
        <v>3</v>
      </c>
      <c r="M24" s="69">
        <v>0</v>
      </c>
      <c r="N24" s="8">
        <f>5*Attendance!AC23</f>
        <v>4.5238095238095237</v>
      </c>
      <c r="O24" s="7">
        <f t="shared" si="3"/>
        <v>62.223809523809521</v>
      </c>
      <c r="P24" s="70">
        <f t="shared" si="4"/>
        <v>82.965079365079362</v>
      </c>
      <c r="Q24" s="7"/>
      <c r="R24" s="7"/>
      <c r="S24" s="7"/>
      <c r="T24" s="7"/>
      <c r="U24" s="7"/>
      <c r="V24" s="70"/>
      <c r="W24" s="7"/>
      <c r="X24" s="70"/>
      <c r="Y24" s="56"/>
    </row>
    <row r="25" spans="1:26" s="4" customFormat="1">
      <c r="A25" s="4" t="str">
        <f>Attendance!A24</f>
        <v>Hanson</v>
      </c>
      <c r="B25" s="4" t="str">
        <f>Attendance!B24</f>
        <v>Kyle</v>
      </c>
      <c r="C25" s="7">
        <v>94</v>
      </c>
      <c r="D25" s="7">
        <f t="shared" si="0"/>
        <v>23.5</v>
      </c>
      <c r="E25" s="7">
        <v>75</v>
      </c>
      <c r="F25" s="7">
        <f t="shared" si="1"/>
        <v>18.75</v>
      </c>
      <c r="G25" s="7">
        <v>2</v>
      </c>
      <c r="H25" s="7">
        <v>5</v>
      </c>
      <c r="I25" s="7">
        <v>4.75</v>
      </c>
      <c r="J25" s="7">
        <v>82</v>
      </c>
      <c r="K25" s="7">
        <f t="shared" si="2"/>
        <v>8.6750000000000007</v>
      </c>
      <c r="L25" s="7"/>
      <c r="M25" s="69">
        <v>0</v>
      </c>
      <c r="N25" s="8">
        <f>5*Attendance!AC24</f>
        <v>4.5238095238095237</v>
      </c>
      <c r="O25" s="7">
        <f t="shared" si="3"/>
        <v>62.44880952380953</v>
      </c>
      <c r="P25" s="70">
        <f t="shared" si="4"/>
        <v>83.265079365079373</v>
      </c>
      <c r="Q25" s="7"/>
      <c r="R25" s="7"/>
      <c r="S25" s="7"/>
      <c r="T25" s="7"/>
      <c r="U25" s="7"/>
      <c r="V25" s="70"/>
      <c r="W25" s="7"/>
      <c r="X25" s="70"/>
      <c r="Y25" s="56"/>
    </row>
    <row r="26" spans="1:26" s="4" customFormat="1">
      <c r="A26" s="4" t="str">
        <f>Attendance!A25</f>
        <v>Hassett</v>
      </c>
      <c r="B26" s="4" t="str">
        <f>Attendance!B25</f>
        <v>Liam</v>
      </c>
      <c r="C26" s="7">
        <v>79</v>
      </c>
      <c r="D26" s="7">
        <f t="shared" si="0"/>
        <v>19.75</v>
      </c>
      <c r="E26" s="7">
        <v>74</v>
      </c>
      <c r="F26" s="7">
        <f t="shared" si="1"/>
        <v>18.5</v>
      </c>
      <c r="G26" s="7">
        <v>2</v>
      </c>
      <c r="H26" s="7">
        <v>5</v>
      </c>
      <c r="I26" s="7">
        <v>4.5</v>
      </c>
      <c r="J26" s="7">
        <v>79.5</v>
      </c>
      <c r="K26" s="7">
        <f t="shared" si="2"/>
        <v>8.4</v>
      </c>
      <c r="L26" s="7"/>
      <c r="M26" s="69">
        <v>0</v>
      </c>
      <c r="N26" s="8">
        <f>5*Attendance!AC25</f>
        <v>5</v>
      </c>
      <c r="O26" s="7">
        <f t="shared" si="3"/>
        <v>58.65</v>
      </c>
      <c r="P26" s="70">
        <f t="shared" si="4"/>
        <v>78.2</v>
      </c>
      <c r="Q26" s="7"/>
      <c r="R26" s="7"/>
      <c r="S26" s="7"/>
      <c r="T26" s="7"/>
      <c r="U26" s="7"/>
      <c r="V26" s="70"/>
      <c r="W26" s="7"/>
      <c r="X26" s="70"/>
      <c r="Y26" s="56"/>
    </row>
    <row r="27" spans="1:26" s="4" customFormat="1">
      <c r="A27" s="4" t="str">
        <f>Attendance!A26</f>
        <v>Henshaw</v>
      </c>
      <c r="B27" s="4" t="str">
        <f>Attendance!B26</f>
        <v>Michelle</v>
      </c>
      <c r="C27" s="7">
        <v>71.5</v>
      </c>
      <c r="D27" s="7">
        <f t="shared" si="0"/>
        <v>17.875</v>
      </c>
      <c r="E27" s="7">
        <v>70</v>
      </c>
      <c r="F27" s="7">
        <f t="shared" si="1"/>
        <v>17.5</v>
      </c>
      <c r="G27" s="7">
        <v>0</v>
      </c>
      <c r="H27" s="7">
        <v>5</v>
      </c>
      <c r="I27" s="7">
        <v>0</v>
      </c>
      <c r="J27" s="7"/>
      <c r="K27" s="7">
        <f t="shared" si="2"/>
        <v>0</v>
      </c>
      <c r="L27" s="7"/>
      <c r="M27" s="69">
        <v>0</v>
      </c>
      <c r="N27" s="8">
        <f>5*Attendance!AC26</f>
        <v>3.333333333333333</v>
      </c>
      <c r="O27" s="7">
        <f t="shared" si="3"/>
        <v>43.708333333333329</v>
      </c>
      <c r="P27" s="70">
        <f t="shared" si="4"/>
        <v>58.277777777777771</v>
      </c>
      <c r="U27" s="7"/>
      <c r="V27" s="70"/>
      <c r="W27" s="7"/>
      <c r="X27" s="70"/>
      <c r="Y27" s="56"/>
    </row>
    <row r="28" spans="1:26" s="4" customFormat="1">
      <c r="A28" s="4" t="str">
        <f>Attendance!A27</f>
        <v>Hopkins</v>
      </c>
      <c r="B28" s="4" t="str">
        <f>Attendance!B27</f>
        <v>Taylor</v>
      </c>
      <c r="C28" s="7">
        <v>90</v>
      </c>
      <c r="D28" s="7">
        <f t="shared" si="0"/>
        <v>22.5</v>
      </c>
      <c r="E28" s="7">
        <v>82</v>
      </c>
      <c r="F28" s="7">
        <f t="shared" si="1"/>
        <v>20.5</v>
      </c>
      <c r="G28" s="7">
        <v>2</v>
      </c>
      <c r="H28" s="7">
        <v>5</v>
      </c>
      <c r="I28" s="7">
        <v>4.75</v>
      </c>
      <c r="J28" s="7">
        <v>84</v>
      </c>
      <c r="K28" s="7">
        <f t="shared" si="2"/>
        <v>8.875</v>
      </c>
      <c r="L28" s="7">
        <v>2</v>
      </c>
      <c r="M28" s="69">
        <v>0</v>
      </c>
      <c r="N28" s="8">
        <f>5*Attendance!AC27</f>
        <v>5</v>
      </c>
      <c r="O28" s="7">
        <f t="shared" si="3"/>
        <v>63.875</v>
      </c>
      <c r="P28" s="70">
        <f t="shared" si="4"/>
        <v>85.166666666666671</v>
      </c>
      <c r="Q28" s="7"/>
      <c r="R28" s="7"/>
      <c r="S28" s="7"/>
      <c r="T28" s="7"/>
      <c r="U28" s="7"/>
      <c r="V28" s="70"/>
      <c r="W28" s="7"/>
      <c r="X28" s="70"/>
      <c r="Y28" s="56"/>
    </row>
    <row r="29" spans="1:26" s="68" customFormat="1">
      <c r="A29" s="4" t="str">
        <f>Attendance!A28</f>
        <v>Hudson</v>
      </c>
      <c r="B29" s="4" t="str">
        <f>Attendance!B28</f>
        <v>James</v>
      </c>
      <c r="C29" s="7">
        <v>82</v>
      </c>
      <c r="D29" s="7">
        <f t="shared" si="0"/>
        <v>20.5</v>
      </c>
      <c r="E29" s="7">
        <v>91</v>
      </c>
      <c r="F29" s="7">
        <f t="shared" si="1"/>
        <v>22.75</v>
      </c>
      <c r="G29" s="7">
        <v>2</v>
      </c>
      <c r="H29" s="7">
        <v>5</v>
      </c>
      <c r="I29" s="7">
        <v>4</v>
      </c>
      <c r="J29" s="7">
        <v>83</v>
      </c>
      <c r="K29" s="7">
        <f t="shared" si="2"/>
        <v>8.6999999999999993</v>
      </c>
      <c r="L29" s="7">
        <v>3</v>
      </c>
      <c r="M29" s="69">
        <v>2.5</v>
      </c>
      <c r="N29" s="8">
        <f>5*Attendance!AC28</f>
        <v>4.7619047619047619</v>
      </c>
      <c r="O29" s="7">
        <f t="shared" si="3"/>
        <v>66.211904761904762</v>
      </c>
      <c r="P29" s="70">
        <f t="shared" si="4"/>
        <v>88.282539682539678</v>
      </c>
      <c r="Q29" s="7"/>
      <c r="R29" s="7"/>
      <c r="S29" s="7"/>
      <c r="T29" s="7"/>
      <c r="U29" s="7"/>
      <c r="V29" s="70"/>
      <c r="W29" s="7"/>
      <c r="X29" s="7"/>
      <c r="Y29" s="56"/>
      <c r="Z29" s="4"/>
    </row>
    <row r="30" spans="1:26" s="4" customFormat="1">
      <c r="A30" s="4" t="str">
        <f>Attendance!A29</f>
        <v>Kelly</v>
      </c>
      <c r="B30" s="4" t="str">
        <f>Attendance!B29</f>
        <v>Kathryn</v>
      </c>
      <c r="C30" s="7">
        <v>92</v>
      </c>
      <c r="D30" s="7">
        <f t="shared" si="0"/>
        <v>23</v>
      </c>
      <c r="E30" s="7">
        <v>95</v>
      </c>
      <c r="F30" s="7">
        <f t="shared" si="1"/>
        <v>23.75</v>
      </c>
      <c r="G30" s="7">
        <v>2</v>
      </c>
      <c r="H30" s="7">
        <v>5</v>
      </c>
      <c r="I30" s="7">
        <v>4.75</v>
      </c>
      <c r="J30" s="7">
        <v>82</v>
      </c>
      <c r="K30" s="7">
        <f t="shared" si="2"/>
        <v>8.6750000000000007</v>
      </c>
      <c r="L30" s="7">
        <v>3</v>
      </c>
      <c r="M30" s="69">
        <v>5</v>
      </c>
      <c r="N30" s="8">
        <f>5*Attendance!AC29</f>
        <v>4.5238095238095237</v>
      </c>
      <c r="O30" s="7">
        <f t="shared" si="3"/>
        <v>71.94880952380953</v>
      </c>
      <c r="P30" s="70">
        <f t="shared" si="4"/>
        <v>95.93174603174603</v>
      </c>
      <c r="Q30" s="7"/>
      <c r="R30" s="7"/>
      <c r="S30" s="7"/>
      <c r="T30" s="7"/>
      <c r="U30" s="7"/>
      <c r="V30" s="70"/>
      <c r="W30" s="7"/>
      <c r="X30" s="70"/>
      <c r="Y30" s="56"/>
    </row>
    <row r="31" spans="1:26" s="4" customFormat="1">
      <c r="A31" s="4" t="str">
        <f>Attendance!A30</f>
        <v>Khumalo</v>
      </c>
      <c r="B31" s="4" t="str">
        <f>Attendance!B30</f>
        <v>Floyd</v>
      </c>
      <c r="C31" s="7">
        <v>89.5</v>
      </c>
      <c r="D31" s="7">
        <f t="shared" si="0"/>
        <v>22.375</v>
      </c>
      <c r="E31" s="7">
        <v>81</v>
      </c>
      <c r="F31" s="7">
        <f t="shared" si="1"/>
        <v>20.25</v>
      </c>
      <c r="G31" s="7">
        <v>2</v>
      </c>
      <c r="H31" s="7">
        <v>4</v>
      </c>
      <c r="I31" s="7">
        <v>0</v>
      </c>
      <c r="J31" s="7">
        <v>78</v>
      </c>
      <c r="K31" s="7">
        <f t="shared" si="2"/>
        <v>7.8</v>
      </c>
      <c r="L31" s="7">
        <v>3</v>
      </c>
      <c r="M31" s="69">
        <v>0</v>
      </c>
      <c r="N31" s="8">
        <f>5*Attendance!AC30</f>
        <v>3.8095238095238093</v>
      </c>
      <c r="O31" s="7">
        <f t="shared" si="3"/>
        <v>60.234523809523807</v>
      </c>
      <c r="P31" s="70">
        <f t="shared" si="4"/>
        <v>80.31269841269841</v>
      </c>
      <c r="Q31" s="7"/>
      <c r="R31" s="7"/>
      <c r="S31" s="7"/>
      <c r="T31" s="7"/>
      <c r="U31" s="7"/>
      <c r="V31" s="70"/>
      <c r="W31" s="7"/>
      <c r="X31" s="70"/>
      <c r="Y31" s="56"/>
    </row>
    <row r="32" spans="1:26" s="4" customFormat="1">
      <c r="A32" s="4" t="str">
        <f>Attendance!A31</f>
        <v>Kolbeck</v>
      </c>
      <c r="B32" s="4" t="str">
        <f>Attendance!B31</f>
        <v>Kellen</v>
      </c>
      <c r="C32" s="7">
        <v>93.5</v>
      </c>
      <c r="D32" s="7">
        <f t="shared" si="0"/>
        <v>23.375</v>
      </c>
      <c r="E32" s="7">
        <v>92</v>
      </c>
      <c r="F32" s="7">
        <f t="shared" si="1"/>
        <v>23</v>
      </c>
      <c r="G32" s="7">
        <v>2</v>
      </c>
      <c r="H32" s="7">
        <v>5</v>
      </c>
      <c r="I32" s="7">
        <v>5</v>
      </c>
      <c r="J32" s="7">
        <v>81.5</v>
      </c>
      <c r="K32" s="7">
        <f t="shared" si="2"/>
        <v>8.65</v>
      </c>
      <c r="L32" s="7"/>
      <c r="M32" s="69">
        <v>0</v>
      </c>
      <c r="N32" s="8">
        <f>5*Attendance!AC31</f>
        <v>4.0476190476190474</v>
      </c>
      <c r="O32" s="7">
        <f t="shared" si="3"/>
        <v>66.072619047619057</v>
      </c>
      <c r="P32" s="70">
        <f t="shared" si="4"/>
        <v>88.096825396825409</v>
      </c>
      <c r="Q32" s="7"/>
      <c r="R32" s="7"/>
      <c r="S32" s="7"/>
      <c r="T32" s="7"/>
      <c r="U32" s="7"/>
      <c r="V32" s="70"/>
      <c r="W32" s="7"/>
      <c r="X32" s="70"/>
      <c r="Y32" s="56"/>
    </row>
    <row r="33" spans="1:25" s="4" customFormat="1">
      <c r="A33" s="4" t="str">
        <f>Attendance!A32</f>
        <v>Koniges</v>
      </c>
      <c r="B33" s="4" t="str">
        <f>Attendance!B32</f>
        <v>Greg</v>
      </c>
      <c r="C33" s="7">
        <v>98</v>
      </c>
      <c r="D33" s="7">
        <f t="shared" si="0"/>
        <v>24.5</v>
      </c>
      <c r="E33" s="7">
        <v>92</v>
      </c>
      <c r="F33" s="7">
        <f t="shared" si="1"/>
        <v>23</v>
      </c>
      <c r="G33" s="7">
        <v>0</v>
      </c>
      <c r="H33" s="7">
        <v>5</v>
      </c>
      <c r="I33" s="7">
        <v>5</v>
      </c>
      <c r="J33" s="7">
        <v>85.5</v>
      </c>
      <c r="K33" s="7">
        <f t="shared" si="2"/>
        <v>9.0500000000000007</v>
      </c>
      <c r="L33" s="7">
        <v>3</v>
      </c>
      <c r="M33" s="69">
        <v>0</v>
      </c>
      <c r="N33" s="8">
        <f>5*Attendance!AC32</f>
        <v>5</v>
      </c>
      <c r="O33" s="7">
        <f t="shared" si="3"/>
        <v>66.55</v>
      </c>
      <c r="P33" s="70">
        <f t="shared" si="4"/>
        <v>88.733333333333334</v>
      </c>
      <c r="Q33" s="7"/>
      <c r="R33" s="7"/>
      <c r="S33" s="7"/>
      <c r="T33" s="7"/>
      <c r="U33" s="7"/>
      <c r="V33" s="70"/>
      <c r="W33" s="7"/>
      <c r="X33" s="70"/>
      <c r="Y33" s="56"/>
    </row>
    <row r="34" spans="1:25" s="4" customFormat="1">
      <c r="A34" s="4" t="str">
        <f>Attendance!A33</f>
        <v>Kreidel</v>
      </c>
      <c r="B34" s="4" t="str">
        <f>Attendance!B33</f>
        <v>Taylor</v>
      </c>
      <c r="C34" s="7">
        <v>84</v>
      </c>
      <c r="D34" s="7">
        <f t="shared" si="0"/>
        <v>21</v>
      </c>
      <c r="E34" s="7">
        <v>0</v>
      </c>
      <c r="F34" s="7">
        <f t="shared" si="1"/>
        <v>0</v>
      </c>
      <c r="G34" s="7">
        <v>0</v>
      </c>
      <c r="H34" s="7"/>
      <c r="I34" s="7"/>
      <c r="J34" s="7"/>
      <c r="K34" s="7">
        <f t="shared" si="2"/>
        <v>0</v>
      </c>
      <c r="L34" s="7"/>
      <c r="M34" s="69">
        <v>0</v>
      </c>
      <c r="N34" s="8">
        <f>5*Attendance!AC33</f>
        <v>1.9047619047619047</v>
      </c>
      <c r="O34" s="7">
        <f t="shared" si="3"/>
        <v>22.904761904761905</v>
      </c>
      <c r="P34" s="70">
        <f t="shared" si="4"/>
        <v>30.539682539682538</v>
      </c>
      <c r="Q34" s="7"/>
      <c r="R34" s="7"/>
      <c r="S34" s="7"/>
      <c r="T34" s="7"/>
      <c r="U34" s="7"/>
      <c r="V34" s="70"/>
      <c r="W34" s="7"/>
      <c r="X34" s="70"/>
      <c r="Y34" s="56"/>
    </row>
    <row r="35" spans="1:25" s="4" customFormat="1">
      <c r="A35" s="4" t="str">
        <f>Attendance!A34</f>
        <v>LaFortune</v>
      </c>
      <c r="B35" s="4" t="str">
        <f>Attendance!B34</f>
        <v>Emerald</v>
      </c>
      <c r="C35" s="7">
        <v>97.5</v>
      </c>
      <c r="D35" s="7">
        <f t="shared" si="0"/>
        <v>24.375</v>
      </c>
      <c r="E35" s="7">
        <v>96</v>
      </c>
      <c r="F35" s="7">
        <f t="shared" si="1"/>
        <v>24</v>
      </c>
      <c r="G35" s="7">
        <v>2</v>
      </c>
      <c r="H35" s="7">
        <v>5</v>
      </c>
      <c r="I35" s="7">
        <v>2.5</v>
      </c>
      <c r="J35" s="7">
        <v>88</v>
      </c>
      <c r="K35" s="7">
        <f t="shared" si="2"/>
        <v>9.0500000000000007</v>
      </c>
      <c r="L35" s="7">
        <v>3</v>
      </c>
      <c r="M35" s="69">
        <v>0</v>
      </c>
      <c r="N35" s="8">
        <f>5*Attendance!AC34</f>
        <v>4.7619047619047619</v>
      </c>
      <c r="O35" s="7">
        <f t="shared" si="3"/>
        <v>69.186904761904756</v>
      </c>
      <c r="P35" s="70">
        <f t="shared" si="4"/>
        <v>92.249206349206332</v>
      </c>
      <c r="Q35" s="7"/>
      <c r="R35" s="7"/>
      <c r="S35" s="7"/>
      <c r="T35" s="7"/>
      <c r="U35" s="7"/>
      <c r="V35" s="70"/>
      <c r="W35" s="7"/>
      <c r="X35" s="70"/>
      <c r="Y35" s="56"/>
    </row>
    <row r="36" spans="1:25" s="4" customFormat="1">
      <c r="A36" s="4" t="str">
        <f>Attendance!A35</f>
        <v>Larson</v>
      </c>
      <c r="B36" s="4" t="str">
        <f>Attendance!B35</f>
        <v>Eric</v>
      </c>
      <c r="C36" s="7">
        <v>85.5</v>
      </c>
      <c r="D36" s="7">
        <f t="shared" si="0"/>
        <v>21.375</v>
      </c>
      <c r="E36" s="7">
        <v>87</v>
      </c>
      <c r="F36" s="7">
        <f t="shared" si="1"/>
        <v>21.75</v>
      </c>
      <c r="G36" s="7">
        <v>2</v>
      </c>
      <c r="H36" s="7">
        <v>5</v>
      </c>
      <c r="I36" s="7">
        <v>4.5</v>
      </c>
      <c r="J36" s="7">
        <v>85</v>
      </c>
      <c r="K36" s="7">
        <f t="shared" si="2"/>
        <v>8.9499999999999993</v>
      </c>
      <c r="L36" s="7">
        <v>3</v>
      </c>
      <c r="M36" s="69">
        <v>2.5</v>
      </c>
      <c r="N36" s="8">
        <f>5*Attendance!AC35</f>
        <v>5</v>
      </c>
      <c r="O36" s="7">
        <f t="shared" si="3"/>
        <v>66.575000000000003</v>
      </c>
      <c r="P36" s="70">
        <f t="shared" si="4"/>
        <v>88.766666666666666</v>
      </c>
      <c r="Q36" s="6"/>
      <c r="R36" s="6"/>
      <c r="S36" s="7"/>
      <c r="T36" s="6"/>
      <c r="U36" s="7"/>
      <c r="V36" s="70"/>
      <c r="W36" s="7"/>
      <c r="X36" s="70"/>
      <c r="Y36" s="56"/>
    </row>
    <row r="37" spans="1:25" s="4" customFormat="1">
      <c r="A37" s="4" t="str">
        <f>Attendance!A36</f>
        <v>Lazenby</v>
      </c>
      <c r="B37" s="4" t="str">
        <f>Attendance!B36</f>
        <v>Cory</v>
      </c>
      <c r="C37" s="7">
        <v>83</v>
      </c>
      <c r="D37" s="7">
        <f t="shared" si="0"/>
        <v>20.75</v>
      </c>
      <c r="E37" s="7">
        <v>70</v>
      </c>
      <c r="F37" s="7">
        <f t="shared" si="1"/>
        <v>17.5</v>
      </c>
      <c r="G37" s="7">
        <v>1</v>
      </c>
      <c r="H37" s="7">
        <v>5</v>
      </c>
      <c r="I37" s="7">
        <v>2.5</v>
      </c>
      <c r="J37" s="7">
        <v>85</v>
      </c>
      <c r="K37" s="7">
        <f t="shared" si="2"/>
        <v>8.75</v>
      </c>
      <c r="L37" s="7"/>
      <c r="M37" s="69">
        <v>0</v>
      </c>
      <c r="N37" s="8">
        <f>5*Attendance!AC36</f>
        <v>4.7619047619047619</v>
      </c>
      <c r="O37" s="7">
        <f t="shared" si="3"/>
        <v>57.761904761904759</v>
      </c>
      <c r="P37" s="70">
        <f t="shared" si="4"/>
        <v>77.015873015873012</v>
      </c>
      <c r="Q37" s="7"/>
      <c r="R37" s="7"/>
      <c r="S37" s="7"/>
      <c r="T37" s="7"/>
      <c r="U37" s="7"/>
      <c r="V37" s="70"/>
      <c r="W37" s="7"/>
      <c r="X37" s="70"/>
      <c r="Y37" s="56"/>
    </row>
    <row r="38" spans="1:25" s="4" customFormat="1">
      <c r="A38" s="4" t="str">
        <f>Attendance!A37</f>
        <v>Lisicki</v>
      </c>
      <c r="B38" s="4" t="str">
        <f>Attendance!B37</f>
        <v>Jonathan</v>
      </c>
      <c r="C38" s="7">
        <v>73.5</v>
      </c>
      <c r="D38" s="7">
        <f t="shared" si="0"/>
        <v>18.375</v>
      </c>
      <c r="E38" s="7">
        <v>81</v>
      </c>
      <c r="F38" s="7">
        <f t="shared" si="1"/>
        <v>20.25</v>
      </c>
      <c r="G38" s="7">
        <v>2</v>
      </c>
      <c r="H38" s="7">
        <v>5</v>
      </c>
      <c r="I38" s="7">
        <v>4.5</v>
      </c>
      <c r="J38" s="7">
        <v>82</v>
      </c>
      <c r="K38" s="7">
        <f t="shared" si="2"/>
        <v>8.65</v>
      </c>
      <c r="L38" s="7">
        <v>2</v>
      </c>
      <c r="M38" s="69">
        <v>0</v>
      </c>
      <c r="N38" s="8">
        <f>5*Attendance!AC37</f>
        <v>5</v>
      </c>
      <c r="O38" s="7">
        <f t="shared" si="3"/>
        <v>59.274999999999999</v>
      </c>
      <c r="P38" s="70">
        <f t="shared" si="4"/>
        <v>79.033333333333331</v>
      </c>
      <c r="Q38" s="7"/>
      <c r="R38" s="7"/>
      <c r="S38" s="7"/>
      <c r="T38" s="7"/>
      <c r="U38" s="7"/>
      <c r="V38" s="70"/>
      <c r="W38" s="7"/>
      <c r="X38" s="70"/>
      <c r="Y38" s="56"/>
    </row>
    <row r="39" spans="1:25" s="4" customFormat="1">
      <c r="A39" s="4" t="str">
        <f>Attendance!A38</f>
        <v>Mcdonough</v>
      </c>
      <c r="B39" s="4" t="str">
        <f>Attendance!B38</f>
        <v>Kelsey</v>
      </c>
      <c r="C39" s="7">
        <v>83</v>
      </c>
      <c r="D39" s="7">
        <f t="shared" si="0"/>
        <v>20.75</v>
      </c>
      <c r="E39" s="7">
        <v>63</v>
      </c>
      <c r="F39" s="7">
        <f t="shared" si="1"/>
        <v>15.75</v>
      </c>
      <c r="G39" s="7">
        <v>2</v>
      </c>
      <c r="H39" s="7">
        <v>3</v>
      </c>
      <c r="I39" s="7">
        <v>0</v>
      </c>
      <c r="J39" s="7">
        <v>77</v>
      </c>
      <c r="K39" s="7">
        <f t="shared" si="2"/>
        <v>7.7</v>
      </c>
      <c r="L39" s="7">
        <v>3</v>
      </c>
      <c r="M39" s="69">
        <v>0</v>
      </c>
      <c r="N39" s="8">
        <f>5*Attendance!AC38</f>
        <v>3.8095238095238093</v>
      </c>
      <c r="O39" s="7">
        <f t="shared" si="3"/>
        <v>53.009523809523813</v>
      </c>
      <c r="P39" s="70">
        <f t="shared" si="4"/>
        <v>70.679365079365084</v>
      </c>
      <c r="Q39" s="7"/>
      <c r="R39" s="7"/>
      <c r="S39" s="7"/>
      <c r="T39" s="7"/>
      <c r="U39" s="7"/>
      <c r="V39" s="70"/>
      <c r="W39" s="7"/>
      <c r="X39" s="70"/>
      <c r="Y39" s="56"/>
    </row>
    <row r="40" spans="1:25" s="4" customFormat="1">
      <c r="A40" s="4" t="str">
        <f>Attendance!A39</f>
        <v>Murri</v>
      </c>
      <c r="B40" s="4" t="str">
        <f>Attendance!B39</f>
        <v>Jessica</v>
      </c>
      <c r="C40" s="7">
        <v>84</v>
      </c>
      <c r="D40" s="7">
        <f t="shared" si="0"/>
        <v>21</v>
      </c>
      <c r="E40" s="7">
        <v>97</v>
      </c>
      <c r="F40" s="7">
        <f t="shared" si="1"/>
        <v>24.25</v>
      </c>
      <c r="G40" s="7">
        <v>2</v>
      </c>
      <c r="H40" s="7">
        <v>5</v>
      </c>
      <c r="I40" s="7">
        <v>5</v>
      </c>
      <c r="J40" s="7">
        <v>85</v>
      </c>
      <c r="K40" s="7">
        <f t="shared" si="2"/>
        <v>9</v>
      </c>
      <c r="L40" s="7">
        <v>3</v>
      </c>
      <c r="M40" s="69">
        <v>5</v>
      </c>
      <c r="N40" s="8">
        <f>5*Attendance!AC39</f>
        <v>4.7619047619047619</v>
      </c>
      <c r="O40" s="7">
        <f t="shared" si="3"/>
        <v>71.011904761904759</v>
      </c>
      <c r="P40" s="70">
        <f t="shared" si="4"/>
        <v>94.682539682539684</v>
      </c>
      <c r="Q40" s="7"/>
      <c r="R40" s="7"/>
      <c r="S40" s="7"/>
      <c r="T40" s="7"/>
      <c r="U40" s="7"/>
      <c r="V40" s="70"/>
      <c r="W40" s="7"/>
      <c r="X40" s="70"/>
      <c r="Y40" s="56"/>
    </row>
    <row r="41" spans="1:25" s="4" customFormat="1">
      <c r="A41" s="4" t="str">
        <f>Attendance!A40</f>
        <v>Nelson</v>
      </c>
      <c r="B41" s="4" t="str">
        <f>Attendance!B40</f>
        <v>Kirsten</v>
      </c>
      <c r="C41" s="7">
        <v>84</v>
      </c>
      <c r="D41" s="7">
        <f t="shared" si="0"/>
        <v>21</v>
      </c>
      <c r="E41" s="7">
        <v>75</v>
      </c>
      <c r="F41" s="7">
        <f t="shared" si="1"/>
        <v>18.75</v>
      </c>
      <c r="G41" s="7">
        <v>2</v>
      </c>
      <c r="H41" s="7">
        <v>5</v>
      </c>
      <c r="I41" s="7">
        <v>4.5</v>
      </c>
      <c r="J41" s="7">
        <v>75</v>
      </c>
      <c r="K41" s="7">
        <f t="shared" si="2"/>
        <v>7.95</v>
      </c>
      <c r="L41" s="7">
        <v>1</v>
      </c>
      <c r="M41" s="69">
        <v>0</v>
      </c>
      <c r="N41" s="8">
        <f>5*Attendance!AC40</f>
        <v>4.5238095238095237</v>
      </c>
      <c r="O41" s="7">
        <f t="shared" si="3"/>
        <v>59.223809523809528</v>
      </c>
      <c r="P41" s="70">
        <f t="shared" si="4"/>
        <v>78.965079365079376</v>
      </c>
      <c r="Q41" s="7"/>
      <c r="R41" s="7"/>
      <c r="S41" s="7"/>
      <c r="T41" s="7"/>
      <c r="U41" s="7"/>
      <c r="V41" s="70"/>
      <c r="W41" s="7"/>
      <c r="X41" s="70"/>
      <c r="Y41" s="56"/>
    </row>
    <row r="42" spans="1:25" s="4" customFormat="1">
      <c r="A42" s="4" t="str">
        <f>Attendance!A41</f>
        <v>Beil</v>
      </c>
      <c r="B42" s="4" t="str">
        <f>Attendance!B41</f>
        <v>Mike</v>
      </c>
      <c r="C42" s="7">
        <v>78.5</v>
      </c>
      <c r="D42" s="7">
        <f t="shared" si="0"/>
        <v>19.625</v>
      </c>
      <c r="E42" s="7">
        <v>84</v>
      </c>
      <c r="F42" s="7">
        <f t="shared" si="1"/>
        <v>21</v>
      </c>
      <c r="G42" s="7">
        <v>2</v>
      </c>
      <c r="H42" s="7">
        <v>5</v>
      </c>
      <c r="I42" s="7">
        <v>5</v>
      </c>
      <c r="J42" s="7">
        <v>83</v>
      </c>
      <c r="K42" s="7">
        <f t="shared" si="2"/>
        <v>8.8000000000000007</v>
      </c>
      <c r="L42" s="7">
        <v>3</v>
      </c>
      <c r="M42" s="69">
        <v>0</v>
      </c>
      <c r="N42" s="8">
        <f>5*Attendance!AC41</f>
        <v>4.2857142857142856</v>
      </c>
      <c r="O42" s="7">
        <f t="shared" si="3"/>
        <v>60.710714285714289</v>
      </c>
      <c r="P42" s="70">
        <f t="shared" si="4"/>
        <v>80.947619047619057</v>
      </c>
      <c r="Q42" s="7"/>
      <c r="R42" s="7"/>
      <c r="S42" s="7"/>
      <c r="T42" s="7"/>
      <c r="U42" s="7"/>
      <c r="V42" s="70"/>
      <c r="W42" s="7"/>
      <c r="X42" s="70"/>
      <c r="Y42" s="56"/>
    </row>
    <row r="43" spans="1:25" s="4" customFormat="1">
      <c r="A43" s="4" t="str">
        <f>Attendance!A42</f>
        <v>Hamburg</v>
      </c>
      <c r="B43" s="4" t="str">
        <f>Attendance!B42</f>
        <v>Nathan</v>
      </c>
      <c r="C43" s="7">
        <v>44.5</v>
      </c>
      <c r="D43" s="7">
        <f t="shared" si="0"/>
        <v>11.125</v>
      </c>
      <c r="E43" s="7">
        <v>72</v>
      </c>
      <c r="F43" s="7">
        <f t="shared" si="1"/>
        <v>18</v>
      </c>
      <c r="G43" s="7">
        <v>1</v>
      </c>
      <c r="H43" s="7">
        <v>0</v>
      </c>
      <c r="I43" s="7">
        <v>0</v>
      </c>
      <c r="J43" s="7">
        <v>71</v>
      </c>
      <c r="K43" s="7">
        <f t="shared" si="2"/>
        <v>7.1</v>
      </c>
      <c r="L43" s="7"/>
      <c r="M43" s="69">
        <v>0</v>
      </c>
      <c r="N43" s="8">
        <f>5*Attendance!AC42</f>
        <v>4.0476190476190474</v>
      </c>
      <c r="O43" s="7">
        <f t="shared" si="3"/>
        <v>41.272619047619052</v>
      </c>
      <c r="P43" s="70">
        <f t="shared" si="4"/>
        <v>55.030158730158739</v>
      </c>
      <c r="Q43" s="7"/>
      <c r="R43" s="7"/>
      <c r="S43" s="7"/>
      <c r="T43" s="7"/>
      <c r="U43" s="7"/>
      <c r="V43" s="70"/>
      <c r="W43" s="7"/>
      <c r="X43" s="70"/>
      <c r="Y43" s="56"/>
    </row>
    <row r="44" spans="1:25" s="4" customFormat="1">
      <c r="A44" s="4" t="str">
        <f>Attendance!A43</f>
        <v>Gold</v>
      </c>
      <c r="B44" s="4" t="str">
        <f>Attendance!B43</f>
        <v>Christopher</v>
      </c>
      <c r="C44" s="7">
        <v>0</v>
      </c>
      <c r="D44" s="7">
        <f t="shared" si="0"/>
        <v>0</v>
      </c>
      <c r="E44" s="7">
        <v>0</v>
      </c>
      <c r="F44" s="7">
        <f t="shared" si="1"/>
        <v>0</v>
      </c>
      <c r="G44" s="7"/>
      <c r="H44" s="7"/>
      <c r="I44" s="7"/>
      <c r="J44" s="7"/>
      <c r="K44" s="7">
        <f t="shared" si="2"/>
        <v>0</v>
      </c>
      <c r="L44" s="7"/>
      <c r="M44" s="69">
        <v>0</v>
      </c>
      <c r="N44" s="8">
        <f>5*Attendance!AC43</f>
        <v>0.23809523809523808</v>
      </c>
      <c r="O44" s="7">
        <f t="shared" si="3"/>
        <v>0.23809523809523808</v>
      </c>
      <c r="P44" s="70">
        <f t="shared" si="4"/>
        <v>0.31746031746031744</v>
      </c>
      <c r="Q44" s="7"/>
      <c r="R44" s="7"/>
      <c r="S44" s="7"/>
      <c r="T44" s="7"/>
      <c r="U44" s="7"/>
      <c r="V44" s="70"/>
      <c r="W44" s="7"/>
      <c r="X44" s="70"/>
      <c r="Y44" s="56"/>
    </row>
    <row r="45" spans="1:25" s="4" customFormat="1">
      <c r="A45" s="4" t="str">
        <f>Attendance!A45</f>
        <v>Nicely</v>
      </c>
      <c r="B45" s="4" t="str">
        <f>Attendance!B45</f>
        <v>Christopher</v>
      </c>
      <c r="C45" s="7">
        <v>32</v>
      </c>
      <c r="D45" s="7">
        <f t="shared" si="0"/>
        <v>8</v>
      </c>
      <c r="E45" s="7">
        <v>0</v>
      </c>
      <c r="F45" s="7">
        <f t="shared" si="1"/>
        <v>0</v>
      </c>
      <c r="G45" s="7">
        <v>0</v>
      </c>
      <c r="H45" s="7">
        <v>5</v>
      </c>
      <c r="I45" s="7"/>
      <c r="J45" s="7"/>
      <c r="K45" s="7">
        <f t="shared" si="2"/>
        <v>0</v>
      </c>
      <c r="L45" s="7"/>
      <c r="M45" s="69">
        <v>0</v>
      </c>
      <c r="N45" s="8">
        <f>5*Attendance!AC45</f>
        <v>2.3809523809523809</v>
      </c>
      <c r="O45" s="7">
        <f t="shared" si="3"/>
        <v>15.380952380952381</v>
      </c>
      <c r="P45" s="70">
        <f t="shared" si="4"/>
        <v>20.50793650793651</v>
      </c>
      <c r="Q45" s="7"/>
      <c r="R45" s="7"/>
      <c r="S45" s="7"/>
      <c r="T45" s="7"/>
      <c r="U45" s="7"/>
      <c r="V45" s="70"/>
      <c r="W45" s="7"/>
      <c r="X45" s="70"/>
      <c r="Y45" s="56"/>
    </row>
    <row r="46" spans="1:25" s="4" customFormat="1">
      <c r="A46" s="4" t="str">
        <f>Attendance!A46</f>
        <v>Oertli</v>
      </c>
      <c r="B46" s="4" t="str">
        <f>Attendance!B46</f>
        <v>R.Tanner</v>
      </c>
      <c r="C46" s="7">
        <v>92</v>
      </c>
      <c r="D46" s="7">
        <f t="shared" si="0"/>
        <v>23</v>
      </c>
      <c r="E46" s="7">
        <v>83</v>
      </c>
      <c r="F46" s="7">
        <f t="shared" si="1"/>
        <v>20.75</v>
      </c>
      <c r="G46" s="7">
        <v>2</v>
      </c>
      <c r="H46" s="7">
        <v>5</v>
      </c>
      <c r="I46" s="7">
        <v>4.75</v>
      </c>
      <c r="J46" s="7">
        <v>89.5</v>
      </c>
      <c r="K46" s="7">
        <f t="shared" si="2"/>
        <v>9.4250000000000007</v>
      </c>
      <c r="L46" s="7">
        <v>3</v>
      </c>
      <c r="M46" s="69">
        <v>0</v>
      </c>
      <c r="N46" s="8">
        <f>5*Attendance!AC46</f>
        <v>5</v>
      </c>
      <c r="O46" s="7">
        <f t="shared" si="3"/>
        <v>65.174999999999997</v>
      </c>
      <c r="P46" s="70">
        <f t="shared" si="4"/>
        <v>86.9</v>
      </c>
      <c r="Q46" s="7"/>
      <c r="R46" s="7"/>
      <c r="S46" s="7"/>
      <c r="T46" s="7"/>
      <c r="U46" s="7"/>
      <c r="V46" s="70"/>
      <c r="W46" s="7"/>
      <c r="X46" s="70"/>
      <c r="Y46" s="56"/>
    </row>
    <row r="47" spans="1:25" s="4" customFormat="1">
      <c r="A47" s="4" t="str">
        <f>Attendance!A47</f>
        <v>Oldfield</v>
      </c>
      <c r="B47" s="4" t="str">
        <f>Attendance!B47</f>
        <v>Julie</v>
      </c>
      <c r="C47" s="7">
        <v>88.5</v>
      </c>
      <c r="D47" s="7">
        <f t="shared" si="0"/>
        <v>22.125</v>
      </c>
      <c r="E47" s="7">
        <v>85</v>
      </c>
      <c r="F47" s="7">
        <f t="shared" si="1"/>
        <v>21.25</v>
      </c>
      <c r="G47" s="7">
        <v>2</v>
      </c>
      <c r="H47" s="7">
        <v>4</v>
      </c>
      <c r="I47" s="7">
        <v>5</v>
      </c>
      <c r="J47" s="7">
        <v>92</v>
      </c>
      <c r="K47" s="7">
        <f t="shared" si="2"/>
        <v>9.6999999999999993</v>
      </c>
      <c r="L47" s="7">
        <v>3</v>
      </c>
      <c r="M47" s="69">
        <v>2.5</v>
      </c>
      <c r="N47" s="8">
        <f>5*Attendance!AC47</f>
        <v>5</v>
      </c>
      <c r="O47" s="7">
        <f t="shared" si="3"/>
        <v>66.575000000000003</v>
      </c>
      <c r="P47" s="70">
        <f t="shared" si="4"/>
        <v>88.766666666666666</v>
      </c>
      <c r="Q47" s="7"/>
      <c r="R47" s="7"/>
      <c r="S47" s="7"/>
      <c r="T47" s="7"/>
      <c r="U47" s="7"/>
      <c r="V47" s="70"/>
      <c r="W47" s="7"/>
      <c r="X47" s="70"/>
      <c r="Y47" s="56"/>
    </row>
    <row r="48" spans="1:25" s="4" customFormat="1">
      <c r="A48" s="4" t="str">
        <f>Attendance!A48</f>
        <v>Overturf</v>
      </c>
      <c r="B48" s="4" t="str">
        <f>Attendance!B48</f>
        <v>Janyssa</v>
      </c>
      <c r="C48" s="7">
        <v>96</v>
      </c>
      <c r="D48" s="7">
        <f t="shared" si="0"/>
        <v>24</v>
      </c>
      <c r="E48" s="7">
        <v>92</v>
      </c>
      <c r="F48" s="7">
        <f t="shared" si="1"/>
        <v>23</v>
      </c>
      <c r="G48" s="7">
        <v>2</v>
      </c>
      <c r="H48" s="7">
        <v>5</v>
      </c>
      <c r="I48" s="7">
        <v>4</v>
      </c>
      <c r="J48" s="7">
        <v>87</v>
      </c>
      <c r="K48" s="7">
        <f t="shared" si="2"/>
        <v>9.1</v>
      </c>
      <c r="L48" s="7">
        <v>3</v>
      </c>
      <c r="M48" s="69">
        <v>0</v>
      </c>
      <c r="N48" s="8">
        <f>5*Attendance!AC48</f>
        <v>5</v>
      </c>
      <c r="O48" s="7">
        <f t="shared" si="3"/>
        <v>68.099999999999994</v>
      </c>
      <c r="P48" s="70">
        <f t="shared" si="4"/>
        <v>90.8</v>
      </c>
      <c r="Q48" s="7"/>
      <c r="R48" s="7"/>
      <c r="S48" s="7"/>
      <c r="T48" s="7"/>
      <c r="U48" s="7"/>
      <c r="V48" s="70"/>
      <c r="W48" s="7"/>
      <c r="X48" s="70"/>
      <c r="Y48" s="56"/>
    </row>
    <row r="49" spans="1:26" s="4" customFormat="1">
      <c r="A49" s="4" t="str">
        <f>Attendance!A49</f>
        <v>Post-Peyralans</v>
      </c>
      <c r="B49" s="4" t="str">
        <f>Attendance!B49</f>
        <v>Okoree</v>
      </c>
      <c r="C49" s="7">
        <v>56</v>
      </c>
      <c r="D49" s="7">
        <f t="shared" si="0"/>
        <v>14.000000000000002</v>
      </c>
      <c r="E49" s="7">
        <v>62</v>
      </c>
      <c r="F49" s="7">
        <f t="shared" si="1"/>
        <v>15.5</v>
      </c>
      <c r="G49" s="7">
        <v>1</v>
      </c>
      <c r="H49" s="7">
        <v>5</v>
      </c>
      <c r="I49" s="7">
        <v>4</v>
      </c>
      <c r="J49" s="7">
        <v>84</v>
      </c>
      <c r="K49" s="7">
        <f t="shared" si="2"/>
        <v>8.8000000000000007</v>
      </c>
      <c r="L49" s="7">
        <v>3</v>
      </c>
      <c r="M49" s="69">
        <v>5</v>
      </c>
      <c r="N49" s="8">
        <f>5*Attendance!AC49</f>
        <v>4.7619047619047619</v>
      </c>
      <c r="O49" s="7">
        <f t="shared" si="3"/>
        <v>54.061904761904756</v>
      </c>
      <c r="P49" s="70">
        <f t="shared" si="4"/>
        <v>72.082539682539675</v>
      </c>
      <c r="Q49" s="7"/>
      <c r="R49" s="7"/>
      <c r="S49" s="7"/>
      <c r="T49" s="7"/>
      <c r="U49" s="7"/>
      <c r="V49" s="70"/>
      <c r="W49" s="7"/>
      <c r="X49" s="70"/>
      <c r="Y49" s="56"/>
    </row>
    <row r="50" spans="1:26" s="4" customFormat="1">
      <c r="A50" s="4" t="str">
        <f>Attendance!A50</f>
        <v>Schafer</v>
      </c>
      <c r="B50" s="4" t="str">
        <f>Attendance!B50</f>
        <v>Joel</v>
      </c>
      <c r="C50" s="7">
        <v>90.5</v>
      </c>
      <c r="D50" s="7">
        <f t="shared" si="0"/>
        <v>22.625</v>
      </c>
      <c r="E50" s="7">
        <v>82</v>
      </c>
      <c r="F50" s="7">
        <f t="shared" si="1"/>
        <v>20.5</v>
      </c>
      <c r="G50" s="7">
        <v>2</v>
      </c>
      <c r="H50" s="7">
        <v>5</v>
      </c>
      <c r="I50" s="7">
        <v>4.5</v>
      </c>
      <c r="J50" s="7">
        <v>85</v>
      </c>
      <c r="K50" s="7">
        <f t="shared" si="2"/>
        <v>8.9499999999999993</v>
      </c>
      <c r="L50" s="7">
        <v>3</v>
      </c>
      <c r="M50" s="69">
        <v>5</v>
      </c>
      <c r="N50" s="8">
        <f>5*Attendance!AC50</f>
        <v>4.7619047619047619</v>
      </c>
      <c r="O50" s="7">
        <f t="shared" si="3"/>
        <v>68.836904761904762</v>
      </c>
      <c r="P50" s="70">
        <f t="shared" si="4"/>
        <v>91.782539682539692</v>
      </c>
      <c r="Q50" s="7"/>
      <c r="R50" s="7"/>
      <c r="S50" s="7"/>
      <c r="T50" s="7"/>
      <c r="U50" s="7"/>
      <c r="V50" s="70"/>
      <c r="W50" s="7"/>
      <c r="X50" s="70"/>
      <c r="Y50" s="56"/>
    </row>
    <row r="51" spans="1:26" s="4" customFormat="1">
      <c r="A51" s="4" t="str">
        <f>Attendance!A51</f>
        <v>Seitz</v>
      </c>
      <c r="B51" s="4" t="str">
        <f>Attendance!B51</f>
        <v>Tucker</v>
      </c>
      <c r="C51" s="7">
        <v>96</v>
      </c>
      <c r="D51" s="7">
        <f t="shared" si="0"/>
        <v>24</v>
      </c>
      <c r="E51" s="7">
        <v>87</v>
      </c>
      <c r="F51" s="7">
        <f t="shared" si="1"/>
        <v>21.75</v>
      </c>
      <c r="G51" s="7">
        <v>2</v>
      </c>
      <c r="H51" s="7">
        <v>5</v>
      </c>
      <c r="I51" s="7">
        <v>4.5</v>
      </c>
      <c r="J51" s="7">
        <v>79</v>
      </c>
      <c r="K51" s="7">
        <f t="shared" si="2"/>
        <v>8.35</v>
      </c>
      <c r="L51" s="7">
        <v>1</v>
      </c>
      <c r="M51" s="69">
        <v>0</v>
      </c>
      <c r="N51" s="8">
        <f>5*Attendance!AC51</f>
        <v>3.8095238095238093</v>
      </c>
      <c r="O51" s="7">
        <f t="shared" si="3"/>
        <v>64.909523809523805</v>
      </c>
      <c r="P51" s="70">
        <f t="shared" si="4"/>
        <v>86.546031746031744</v>
      </c>
      <c r="Q51" s="7"/>
      <c r="R51" s="7"/>
      <c r="S51" s="7"/>
      <c r="T51" s="7"/>
      <c r="U51" s="7"/>
      <c r="V51" s="70"/>
      <c r="W51" s="7"/>
      <c r="X51" s="70"/>
      <c r="Y51" s="56"/>
    </row>
    <row r="52" spans="1:26" s="4" customFormat="1">
      <c r="A52" s="4" t="str">
        <f>Attendance!A52</f>
        <v>Seymour</v>
      </c>
      <c r="B52" s="4" t="str">
        <f>Attendance!B52</f>
        <v>Carter</v>
      </c>
      <c r="C52" s="7">
        <v>66</v>
      </c>
      <c r="D52" s="7">
        <f t="shared" si="0"/>
        <v>16.5</v>
      </c>
      <c r="E52" s="7">
        <v>68</v>
      </c>
      <c r="F52" s="7">
        <f t="shared" si="1"/>
        <v>17</v>
      </c>
      <c r="G52" s="7">
        <v>1</v>
      </c>
      <c r="H52" s="7">
        <v>3</v>
      </c>
      <c r="I52" s="7">
        <v>0</v>
      </c>
      <c r="J52" s="7">
        <v>25</v>
      </c>
      <c r="K52" s="7">
        <f t="shared" si="2"/>
        <v>2.5</v>
      </c>
      <c r="L52" s="7"/>
      <c r="M52" s="69">
        <v>0</v>
      </c>
      <c r="N52" s="8">
        <f>5*Attendance!AC52</f>
        <v>3.5714285714285716</v>
      </c>
      <c r="O52" s="7">
        <f t="shared" si="3"/>
        <v>43.571428571428569</v>
      </c>
      <c r="P52" s="70">
        <f t="shared" si="4"/>
        <v>58.095238095238088</v>
      </c>
      <c r="Q52" s="7"/>
      <c r="R52" s="7"/>
      <c r="S52" s="7"/>
      <c r="T52" s="7"/>
      <c r="U52" s="7"/>
      <c r="V52" s="70"/>
      <c r="W52" s="7"/>
      <c r="X52" s="70"/>
      <c r="Y52" s="56"/>
    </row>
    <row r="53" spans="1:26" s="4" customFormat="1">
      <c r="A53" s="4" t="str">
        <f>Attendance!A53</f>
        <v>Sims</v>
      </c>
      <c r="B53" s="4" t="str">
        <f>Attendance!B53</f>
        <v>Kyle</v>
      </c>
      <c r="C53" s="7">
        <v>87.5</v>
      </c>
      <c r="D53" s="7">
        <f t="shared" si="0"/>
        <v>21.875</v>
      </c>
      <c r="E53" s="7">
        <v>86</v>
      </c>
      <c r="F53" s="7">
        <f t="shared" si="1"/>
        <v>21.5</v>
      </c>
      <c r="G53" s="7">
        <v>0</v>
      </c>
      <c r="H53" s="7">
        <v>5</v>
      </c>
      <c r="I53" s="7">
        <v>4.5</v>
      </c>
      <c r="J53" s="7">
        <v>75.5</v>
      </c>
      <c r="K53" s="7">
        <f t="shared" si="2"/>
        <v>8</v>
      </c>
      <c r="L53" s="7"/>
      <c r="M53" s="69">
        <v>2.5</v>
      </c>
      <c r="N53" s="8">
        <f>5*Attendance!AC53</f>
        <v>4.5238095238095237</v>
      </c>
      <c r="O53" s="7">
        <f t="shared" si="3"/>
        <v>63.398809523809526</v>
      </c>
      <c r="P53" s="70">
        <f t="shared" si="4"/>
        <v>84.531746031746039</v>
      </c>
      <c r="Q53" s="7"/>
      <c r="R53" s="7"/>
      <c r="S53" s="7"/>
      <c r="T53" s="7"/>
      <c r="U53" s="7"/>
      <c r="V53" s="70"/>
      <c r="W53" s="7"/>
      <c r="X53" s="70"/>
      <c r="Y53" s="56"/>
    </row>
    <row r="54" spans="1:26" s="68" customFormat="1">
      <c r="A54" s="4" t="str">
        <f>Attendance!A54</f>
        <v>Wilbert</v>
      </c>
      <c r="B54" s="4" t="str">
        <f>Attendance!B54</f>
        <v>David</v>
      </c>
      <c r="C54" s="7">
        <v>90.5</v>
      </c>
      <c r="D54" s="7">
        <f t="shared" si="0"/>
        <v>22.625</v>
      </c>
      <c r="E54" s="7">
        <v>88</v>
      </c>
      <c r="F54" s="7">
        <f t="shared" si="1"/>
        <v>22</v>
      </c>
      <c r="G54" s="7">
        <v>2</v>
      </c>
      <c r="H54" s="7">
        <v>5</v>
      </c>
      <c r="I54" s="7">
        <v>5</v>
      </c>
      <c r="J54" s="7">
        <v>83</v>
      </c>
      <c r="K54" s="7">
        <f t="shared" si="2"/>
        <v>8.8000000000000007</v>
      </c>
      <c r="L54" s="7">
        <v>1</v>
      </c>
      <c r="M54" s="69">
        <v>0</v>
      </c>
      <c r="N54" s="8">
        <f>5*Attendance!AC54</f>
        <v>5</v>
      </c>
      <c r="O54" s="7">
        <f t="shared" si="3"/>
        <v>65.424999999999997</v>
      </c>
      <c r="P54" s="70">
        <f t="shared" si="4"/>
        <v>87.233333333333334</v>
      </c>
      <c r="Q54" s="7"/>
      <c r="R54" s="7"/>
      <c r="S54" s="7"/>
      <c r="T54" s="7"/>
      <c r="U54" s="7"/>
      <c r="V54" s="70"/>
      <c r="W54" s="7"/>
      <c r="X54" s="7"/>
      <c r="Y54" s="56"/>
      <c r="Z54" s="4"/>
    </row>
    <row r="55" spans="1:26" s="68" customFormat="1">
      <c r="A55" s="4" t="str">
        <f>Attendance!A55</f>
        <v>Wren</v>
      </c>
      <c r="B55" s="4" t="str">
        <f>Attendance!B55</f>
        <v>Alison</v>
      </c>
      <c r="C55" s="7">
        <v>0</v>
      </c>
      <c r="D55" s="7">
        <f t="shared" si="0"/>
        <v>0</v>
      </c>
      <c r="E55" s="7">
        <v>91</v>
      </c>
      <c r="F55" s="7">
        <f t="shared" si="1"/>
        <v>22.75</v>
      </c>
      <c r="G55" s="7">
        <v>2</v>
      </c>
      <c r="H55" s="7">
        <v>4</v>
      </c>
      <c r="I55" s="7">
        <v>3.5</v>
      </c>
      <c r="J55" s="7">
        <v>92.5</v>
      </c>
      <c r="K55" s="7">
        <f t="shared" si="2"/>
        <v>9.6</v>
      </c>
      <c r="L55" s="7">
        <v>1</v>
      </c>
      <c r="M55" s="69">
        <v>2.5</v>
      </c>
      <c r="N55" s="8">
        <f>5*Attendance!AC55</f>
        <v>4.7619047619047619</v>
      </c>
      <c r="O55" s="7">
        <f t="shared" si="3"/>
        <v>45.611904761904761</v>
      </c>
      <c r="P55" s="70">
        <f t="shared" si="4"/>
        <v>60.815873015873009</v>
      </c>
      <c r="Q55" s="7"/>
      <c r="R55" s="7"/>
      <c r="S55" s="7"/>
      <c r="T55" s="7"/>
      <c r="U55" s="7"/>
      <c r="V55" s="70"/>
      <c r="W55" s="7"/>
      <c r="X55" s="7"/>
      <c r="Y55" s="56"/>
      <c r="Z55" s="4"/>
    </row>
    <row r="56" spans="1:26" s="4" customFormat="1">
      <c r="A56" s="4" t="str">
        <f>Attendance!A56</f>
        <v>Zal</v>
      </c>
      <c r="B56" s="4" t="str">
        <f>Attendance!B56</f>
        <v>Tiffany</v>
      </c>
      <c r="C56" s="7">
        <v>83</v>
      </c>
      <c r="D56" s="7">
        <f t="shared" si="0"/>
        <v>20.75</v>
      </c>
      <c r="E56" s="7">
        <v>81</v>
      </c>
      <c r="F56" s="7">
        <f t="shared" si="1"/>
        <v>20.25</v>
      </c>
      <c r="G56" s="7">
        <v>2</v>
      </c>
      <c r="H56" s="7">
        <v>5</v>
      </c>
      <c r="I56" s="7">
        <v>4</v>
      </c>
      <c r="J56" s="7">
        <v>84</v>
      </c>
      <c r="K56" s="7">
        <f t="shared" si="2"/>
        <v>8.8000000000000007</v>
      </c>
      <c r="L56" s="7">
        <v>3</v>
      </c>
      <c r="M56" s="69">
        <v>0</v>
      </c>
      <c r="N56" s="8">
        <f>5*Attendance!AC56</f>
        <v>5</v>
      </c>
      <c r="O56" s="7">
        <f t="shared" si="3"/>
        <v>61.8</v>
      </c>
      <c r="P56" s="70">
        <f t="shared" si="4"/>
        <v>82.399999999999991</v>
      </c>
      <c r="Q56" s="7"/>
      <c r="R56" s="7"/>
      <c r="S56" s="7"/>
      <c r="T56" s="7"/>
      <c r="U56" s="7"/>
      <c r="V56" s="70"/>
      <c r="W56" s="7"/>
      <c r="X56" s="70"/>
      <c r="Y56" s="56"/>
    </row>
    <row r="57" spans="1:26" s="4" customFormat="1">
      <c r="A57" s="4" t="str">
        <f>Attendance!A57</f>
        <v>Mason</v>
      </c>
      <c r="B57" s="4" t="str">
        <f>Attendance!B57</f>
        <v>Gerri</v>
      </c>
      <c r="C57" s="7">
        <v>71.5</v>
      </c>
      <c r="D57" s="7">
        <f t="shared" si="0"/>
        <v>17.875</v>
      </c>
      <c r="E57" s="7">
        <v>68</v>
      </c>
      <c r="F57" s="7">
        <f t="shared" si="1"/>
        <v>17</v>
      </c>
      <c r="G57" s="7">
        <v>2</v>
      </c>
      <c r="H57" s="7">
        <v>4</v>
      </c>
      <c r="I57" s="7">
        <v>4.5</v>
      </c>
      <c r="J57" s="7">
        <v>87</v>
      </c>
      <c r="K57" s="7">
        <f t="shared" si="2"/>
        <v>9.15</v>
      </c>
      <c r="L57" s="7"/>
      <c r="M57" s="69">
        <v>0</v>
      </c>
      <c r="N57" s="8">
        <f>5*Attendance!AC57</f>
        <v>4.0476190476190474</v>
      </c>
      <c r="O57" s="7">
        <f t="shared" si="3"/>
        <v>54.07261904761905</v>
      </c>
      <c r="P57" s="70">
        <f t="shared" si="4"/>
        <v>72.096825396825409</v>
      </c>
      <c r="Q57" s="7"/>
      <c r="R57" s="7"/>
      <c r="S57" s="7"/>
      <c r="T57" s="7"/>
      <c r="U57" s="7"/>
      <c r="V57" s="70"/>
      <c r="W57" s="7"/>
      <c r="X57" s="70"/>
      <c r="Y57" s="56"/>
    </row>
    <row r="58" spans="1:26" s="4" customFormat="1">
      <c r="A58" s="4" t="str">
        <f>Attendance!A58</f>
        <v>Colleron</v>
      </c>
      <c r="B58" s="4" t="str">
        <f>Attendance!B58</f>
        <v>Patrick</v>
      </c>
      <c r="C58" s="7">
        <v>94</v>
      </c>
      <c r="D58" s="7">
        <f t="shared" si="0"/>
        <v>23.5</v>
      </c>
      <c r="E58" s="7">
        <v>94</v>
      </c>
      <c r="F58" s="7">
        <f t="shared" si="1"/>
        <v>23.5</v>
      </c>
      <c r="G58" s="7">
        <v>1</v>
      </c>
      <c r="H58" s="7">
        <v>5</v>
      </c>
      <c r="I58" s="7">
        <v>5</v>
      </c>
      <c r="J58" s="7">
        <v>83</v>
      </c>
      <c r="K58" s="7">
        <f t="shared" si="2"/>
        <v>8.8000000000000007</v>
      </c>
      <c r="L58" s="7">
        <v>2</v>
      </c>
      <c r="M58" s="69">
        <v>5</v>
      </c>
      <c r="N58" s="8">
        <f>5*Attendance!AC58</f>
        <v>4.7619047619047619</v>
      </c>
      <c r="O58" s="7">
        <f t="shared" si="3"/>
        <v>71.561904761904756</v>
      </c>
      <c r="P58" s="70">
        <f t="shared" si="4"/>
        <v>95.415873015873004</v>
      </c>
      <c r="Q58" s="7"/>
      <c r="R58" s="7"/>
      <c r="S58" s="7"/>
      <c r="T58" s="7"/>
      <c r="U58" s="7"/>
      <c r="V58" s="70"/>
      <c r="W58" s="7"/>
      <c r="X58" s="70"/>
      <c r="Y58" s="56"/>
    </row>
    <row r="59" spans="1:26" s="4" customFormat="1">
      <c r="A59" s="4" t="str">
        <f>Attendance!A59</f>
        <v>Rowe</v>
      </c>
      <c r="B59" s="4" t="str">
        <f>Attendance!B59</f>
        <v>Erik</v>
      </c>
      <c r="C59" s="7">
        <v>84.5</v>
      </c>
      <c r="D59" s="7">
        <f t="shared" si="0"/>
        <v>21.125</v>
      </c>
      <c r="E59" s="7">
        <v>75</v>
      </c>
      <c r="F59" s="7">
        <f t="shared" si="1"/>
        <v>18.75</v>
      </c>
      <c r="G59" s="7">
        <v>2</v>
      </c>
      <c r="H59" s="7">
        <v>4</v>
      </c>
      <c r="I59" s="7">
        <v>0</v>
      </c>
      <c r="J59" s="7">
        <v>75</v>
      </c>
      <c r="K59" s="7">
        <f t="shared" si="2"/>
        <v>7.5</v>
      </c>
      <c r="L59" s="7">
        <v>3</v>
      </c>
      <c r="M59" s="69">
        <v>0</v>
      </c>
      <c r="N59" s="8">
        <f>5*Attendance!AC59</f>
        <v>4.0476190476190474</v>
      </c>
      <c r="O59" s="7">
        <f t="shared" si="3"/>
        <v>57.422619047619051</v>
      </c>
      <c r="P59" s="70">
        <f t="shared" si="4"/>
        <v>76.563492063492063</v>
      </c>
      <c r="Q59" s="7"/>
      <c r="R59" s="7"/>
      <c r="S59" s="7"/>
      <c r="T59" s="7"/>
      <c r="U59" s="7"/>
      <c r="V59" s="70"/>
      <c r="W59" s="7"/>
      <c r="X59" s="70"/>
      <c r="Y59" s="56"/>
    </row>
    <row r="60" spans="1:26" s="4" customFormat="1">
      <c r="C60" s="7"/>
      <c r="D60" s="7"/>
      <c r="E60" s="7"/>
      <c r="F60" s="7"/>
      <c r="G60" s="7"/>
      <c r="H60" s="7"/>
      <c r="I60" s="7"/>
      <c r="J60" s="7"/>
      <c r="K60" s="7"/>
      <c r="L60" s="7"/>
      <c r="M60" s="69"/>
      <c r="N60" s="8"/>
      <c r="O60" s="7"/>
      <c r="P60" s="70"/>
      <c r="Q60" s="7"/>
      <c r="R60" s="7"/>
      <c r="S60" s="7"/>
      <c r="T60" s="7"/>
      <c r="U60" s="7"/>
      <c r="V60" s="70"/>
      <c r="W60" s="7"/>
      <c r="X60" s="70"/>
      <c r="Y60" s="56"/>
    </row>
    <row r="61" spans="1:26">
      <c r="A61" s="4"/>
    </row>
    <row r="62" spans="1:26">
      <c r="A62" s="4"/>
    </row>
    <row r="63" spans="1:26">
      <c r="A63" s="4"/>
      <c r="B63" t="s">
        <v>367</v>
      </c>
      <c r="C63" s="8">
        <f>COUNTIF(C3:C59, "&gt;=90")</f>
        <v>23</v>
      </c>
      <c r="D63" t="s">
        <v>367</v>
      </c>
      <c r="E63" s="8">
        <f>COUNTIF(E3:E59, "&gt;=90")</f>
        <v>17</v>
      </c>
      <c r="J63" t="s">
        <v>367</v>
      </c>
      <c r="K63" s="8">
        <f>COUNTIF(K3:K59, "&gt;=9")</f>
        <v>17</v>
      </c>
      <c r="O63" t="s">
        <v>367</v>
      </c>
      <c r="P63" s="8">
        <f>COUNTIF(P3:P59, "&gt;=90")</f>
        <v>10</v>
      </c>
      <c r="Q63" s="8">
        <f>(P63/$P$68)*100</f>
        <v>19.230769230769234</v>
      </c>
    </row>
    <row r="64" spans="1:26">
      <c r="A64" s="4"/>
      <c r="B64" t="s">
        <v>368</v>
      </c>
      <c r="C64" s="8">
        <f>COUNTIF(C$3:C$59,"&gt;=80")-C63</f>
        <v>17</v>
      </c>
      <c r="D64" t="s">
        <v>368</v>
      </c>
      <c r="E64" s="8">
        <f>COUNTIF(E$3:E$59,"&gt;=80")-E63</f>
        <v>16</v>
      </c>
      <c r="J64" t="s">
        <v>368</v>
      </c>
      <c r="K64" s="8">
        <f>COUNTIF(K$3:K$59,"&gt;=8")-K63</f>
        <v>24</v>
      </c>
      <c r="O64" t="s">
        <v>368</v>
      </c>
      <c r="P64" s="8">
        <f>COUNTIF(P$3:P$59,"&gt;=80")-P63</f>
        <v>22</v>
      </c>
      <c r="Q64" s="8">
        <f t="shared" ref="Q64:Q67" si="5">(P64/$P$68)*100</f>
        <v>42.307692307692307</v>
      </c>
    </row>
    <row r="65" spans="1:17">
      <c r="A65" s="4"/>
      <c r="B65" t="s">
        <v>369</v>
      </c>
      <c r="C65" s="8">
        <f>COUNTIF(C$3:C$59,"&gt;=70")-C64-C63</f>
        <v>8</v>
      </c>
      <c r="D65" t="s">
        <v>369</v>
      </c>
      <c r="E65" s="8">
        <f>COUNTIF(E$3:E$59,"&gt;=70")-E64-E63</f>
        <v>12</v>
      </c>
      <c r="J65" t="s">
        <v>369</v>
      </c>
      <c r="K65" s="8">
        <f>COUNTIF(K$3:K$59,"&gt;=7")-K64-K63</f>
        <v>6</v>
      </c>
      <c r="O65" t="s">
        <v>369</v>
      </c>
      <c r="P65" s="8">
        <f>COUNTIF(P$3:P$59,"&gt;=70")-P64-P63</f>
        <v>12</v>
      </c>
      <c r="Q65" s="8">
        <f t="shared" si="5"/>
        <v>23.076923076923077</v>
      </c>
    </row>
    <row r="66" spans="1:17">
      <c r="A66" s="4"/>
      <c r="B66" t="s">
        <v>370</v>
      </c>
      <c r="C66" s="8">
        <f>COUNTIF(C$3:C$59,"&gt;=60")-C65-C64-C63</f>
        <v>4</v>
      </c>
      <c r="D66" t="s">
        <v>370</v>
      </c>
      <c r="E66" s="8">
        <f>COUNTIF(E$3:E$59,"&gt;=60")-E65-E64-E63</f>
        <v>7</v>
      </c>
      <c r="J66" t="s">
        <v>370</v>
      </c>
      <c r="K66" s="8">
        <f>COUNTIF(K$3:K$59,"&gt;=6")-K65-K64-K63</f>
        <v>1</v>
      </c>
      <c r="O66" t="s">
        <v>370</v>
      </c>
      <c r="P66" s="8">
        <f>COUNTIF(P$3:P$59,"&gt;=60")-P65-P64-P63</f>
        <v>4</v>
      </c>
      <c r="Q66" s="8">
        <f t="shared" si="5"/>
        <v>7.6923076923076925</v>
      </c>
    </row>
    <row r="67" spans="1:17">
      <c r="A67" s="4"/>
      <c r="B67" t="s">
        <v>371</v>
      </c>
      <c r="C67" s="8">
        <f>COUNTIF(C$3:C$59,"&lt;60")</f>
        <v>5</v>
      </c>
      <c r="D67" t="s">
        <v>371</v>
      </c>
      <c r="E67" s="8">
        <f>COUNTIF(E$3:E$59,"&lt;60")</f>
        <v>5</v>
      </c>
      <c r="J67" t="s">
        <v>371</v>
      </c>
      <c r="K67" s="8">
        <f>COUNTIF(K$3:K$59,"&lt;6")</f>
        <v>9</v>
      </c>
      <c r="O67" t="s">
        <v>371</v>
      </c>
      <c r="P67" s="127">
        <f>COUNTIF(P$3:P$59,"&lt;60")-5</f>
        <v>4</v>
      </c>
      <c r="Q67" s="8">
        <f t="shared" si="5"/>
        <v>7.6923076923076925</v>
      </c>
    </row>
    <row r="68" spans="1:17">
      <c r="A68" s="4"/>
      <c r="C68" s="8">
        <f>SUM(C63:C67)</f>
        <v>57</v>
      </c>
      <c r="D68"/>
      <c r="E68" s="8">
        <f>SUM(E63:E67)</f>
        <v>57</v>
      </c>
      <c r="J68"/>
      <c r="K68" s="8">
        <f>SUM(K63:K67)</f>
        <v>57</v>
      </c>
      <c r="O68"/>
      <c r="P68" s="8">
        <f>SUM(P63:P67)</f>
        <v>52</v>
      </c>
    </row>
    <row r="69" spans="1:17">
      <c r="A69" s="4"/>
    </row>
    <row r="70" spans="1:17">
      <c r="A70" s="4"/>
    </row>
    <row r="71" spans="1:17">
      <c r="A71" s="4"/>
    </row>
    <row r="72" spans="1:17">
      <c r="A72" s="4"/>
    </row>
    <row r="73" spans="1:17">
      <c r="A73" s="4"/>
    </row>
    <row r="74" spans="1:17">
      <c r="A74" s="4"/>
    </row>
    <row r="75" spans="1:17">
      <c r="A75" s="4"/>
    </row>
    <row r="76" spans="1:17">
      <c r="A76" s="4"/>
    </row>
    <row r="77" spans="1:17">
      <c r="A77" s="4"/>
    </row>
    <row r="78" spans="1:17">
      <c r="A78" s="4"/>
    </row>
    <row r="79" spans="1:17">
      <c r="A79" s="4"/>
    </row>
    <row r="80" spans="1:17">
      <c r="A80" s="4"/>
    </row>
    <row r="81" spans="1:1">
      <c r="A81" s="4"/>
    </row>
    <row r="82" spans="1:1">
      <c r="A82" s="4"/>
    </row>
    <row r="83" spans="1:1">
      <c r="A83" s="4"/>
    </row>
    <row r="84" spans="1:1">
      <c r="A84" s="4"/>
    </row>
    <row r="85" spans="1:1">
      <c r="A85" s="4"/>
    </row>
    <row r="86" spans="1:1">
      <c r="A86" s="4"/>
    </row>
    <row r="87" spans="1:1">
      <c r="A87" s="4"/>
    </row>
    <row r="88" spans="1:1">
      <c r="A88" s="4"/>
    </row>
    <row r="89" spans="1:1">
      <c r="A89" s="4"/>
    </row>
    <row r="90" spans="1:1">
      <c r="A90" s="4"/>
    </row>
    <row r="91" spans="1:1">
      <c r="A91" s="4"/>
    </row>
    <row r="92" spans="1:1">
      <c r="A92" s="4"/>
    </row>
    <row r="93" spans="1:1">
      <c r="A93" s="4"/>
    </row>
    <row r="94" spans="1:1">
      <c r="A94" s="4"/>
    </row>
    <row r="95" spans="1:1">
      <c r="A95" s="4"/>
    </row>
    <row r="96" spans="1:1">
      <c r="A96" s="4"/>
    </row>
    <row r="97" spans="1:1">
      <c r="A97" s="4"/>
    </row>
    <row r="98" spans="1:1">
      <c r="A98" s="4"/>
    </row>
  </sheetData>
  <mergeCells count="1">
    <mergeCell ref="D1:N1"/>
  </mergeCells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J69"/>
  <sheetViews>
    <sheetView workbookViewId="0">
      <selection activeCell="F39" sqref="F39"/>
    </sheetView>
  </sheetViews>
  <sheetFormatPr defaultRowHeight="15"/>
  <cols>
    <col min="1" max="1" width="12.5703125" style="4" bestFit="1" customWidth="1"/>
    <col min="2" max="2" width="15.28515625" style="4" bestFit="1" customWidth="1"/>
    <col min="3" max="3" width="11" style="4" bestFit="1" customWidth="1"/>
    <col min="4" max="4" width="12.140625" style="4" bestFit="1" customWidth="1"/>
  </cols>
  <sheetData>
    <row r="1" spans="1:10">
      <c r="A1" s="3" t="s">
        <v>200</v>
      </c>
      <c r="B1" s="3" t="s">
        <v>201</v>
      </c>
      <c r="C1" s="3" t="s">
        <v>366</v>
      </c>
      <c r="D1" s="3" t="s">
        <v>381</v>
      </c>
    </row>
    <row r="2" spans="1:10">
      <c r="A2" s="4" t="s">
        <v>147</v>
      </c>
      <c r="B2" s="4" t="s">
        <v>148</v>
      </c>
      <c r="C2" s="71">
        <v>104.1</v>
      </c>
      <c r="D2" s="3" t="s">
        <v>367</v>
      </c>
      <c r="F2" t="s">
        <v>367</v>
      </c>
      <c r="G2">
        <v>13</v>
      </c>
      <c r="I2" t="s">
        <v>367</v>
      </c>
      <c r="J2">
        <f>SUM(G2:G3)</f>
        <v>18</v>
      </c>
    </row>
    <row r="3" spans="1:10">
      <c r="A3" s="4" t="s">
        <v>9</v>
      </c>
      <c r="B3" s="4" t="s">
        <v>10</v>
      </c>
      <c r="C3" s="71">
        <v>102.04166666666666</v>
      </c>
      <c r="D3" s="3" t="s">
        <v>367</v>
      </c>
      <c r="F3" t="s">
        <v>379</v>
      </c>
      <c r="G3">
        <v>5</v>
      </c>
      <c r="I3" t="s">
        <v>368</v>
      </c>
      <c r="J3">
        <f>SUM(G4:G6)</f>
        <v>19</v>
      </c>
    </row>
    <row r="4" spans="1:10">
      <c r="A4" s="4" t="s">
        <v>250</v>
      </c>
      <c r="B4" s="4" t="s">
        <v>22</v>
      </c>
      <c r="C4" s="71">
        <v>99.15</v>
      </c>
      <c r="D4" s="3" t="s">
        <v>367</v>
      </c>
      <c r="F4" t="s">
        <v>378</v>
      </c>
      <c r="G4">
        <v>6</v>
      </c>
      <c r="I4" t="s">
        <v>369</v>
      </c>
      <c r="J4">
        <f>SUM(G7:G9)</f>
        <v>13</v>
      </c>
    </row>
    <row r="5" spans="1:10">
      <c r="A5" s="4" t="s">
        <v>140</v>
      </c>
      <c r="B5" s="4" t="s">
        <v>141</v>
      </c>
      <c r="C5" s="71">
        <v>97.95</v>
      </c>
      <c r="D5" s="3" t="s">
        <v>367</v>
      </c>
      <c r="F5" t="s">
        <v>368</v>
      </c>
      <c r="G5">
        <v>6</v>
      </c>
      <c r="I5" t="s">
        <v>370</v>
      </c>
      <c r="J5">
        <f>SUM(G10:G12)</f>
        <v>8</v>
      </c>
    </row>
    <row r="6" spans="1:10">
      <c r="A6" s="4" t="s">
        <v>53</v>
      </c>
      <c r="B6" s="4" t="s">
        <v>54</v>
      </c>
      <c r="C6" s="71">
        <v>97.25</v>
      </c>
      <c r="D6" s="3" t="s">
        <v>367</v>
      </c>
      <c r="F6" t="s">
        <v>377</v>
      </c>
      <c r="G6">
        <v>7</v>
      </c>
      <c r="I6" t="s">
        <v>371</v>
      </c>
      <c r="J6">
        <f>SUM(G13)</f>
        <v>5</v>
      </c>
    </row>
    <row r="7" spans="1:10">
      <c r="A7" s="4" t="s">
        <v>16</v>
      </c>
      <c r="B7" s="4" t="s">
        <v>17</v>
      </c>
      <c r="C7" s="71">
        <v>96.3</v>
      </c>
      <c r="D7" s="3" t="s">
        <v>367</v>
      </c>
      <c r="F7" t="s">
        <v>376</v>
      </c>
      <c r="G7">
        <v>3</v>
      </c>
      <c r="I7" t="s">
        <v>372</v>
      </c>
      <c r="J7">
        <v>1</v>
      </c>
    </row>
    <row r="8" spans="1:10">
      <c r="A8" s="4" t="s">
        <v>20</v>
      </c>
      <c r="B8" s="4" t="s">
        <v>21</v>
      </c>
      <c r="C8" s="71">
        <v>96</v>
      </c>
      <c r="D8" s="3" t="s">
        <v>367</v>
      </c>
      <c r="F8" t="s">
        <v>369</v>
      </c>
      <c r="G8">
        <v>7</v>
      </c>
      <c r="J8" s="1">
        <f>SUM(J2:J7)</f>
        <v>64</v>
      </c>
    </row>
    <row r="9" spans="1:10">
      <c r="A9" s="4" t="s">
        <v>136</v>
      </c>
      <c r="B9" s="4" t="s">
        <v>137</v>
      </c>
      <c r="C9" s="71">
        <v>95.2</v>
      </c>
      <c r="D9" s="3" t="s">
        <v>367</v>
      </c>
      <c r="F9" t="s">
        <v>375</v>
      </c>
      <c r="G9">
        <v>3</v>
      </c>
    </row>
    <row r="10" spans="1:10">
      <c r="A10" s="4" t="s">
        <v>75</v>
      </c>
      <c r="B10" s="4" t="s">
        <v>76</v>
      </c>
      <c r="C10" s="71">
        <v>94.6</v>
      </c>
      <c r="D10" s="3" t="s">
        <v>367</v>
      </c>
      <c r="F10" t="s">
        <v>373</v>
      </c>
      <c r="G10">
        <v>1</v>
      </c>
    </row>
    <row r="11" spans="1:10">
      <c r="A11" s="4" t="s">
        <v>240</v>
      </c>
      <c r="B11" s="4" t="s">
        <v>361</v>
      </c>
      <c r="C11" s="71">
        <v>92.2</v>
      </c>
      <c r="D11" s="3" t="s">
        <v>367</v>
      </c>
      <c r="F11" t="s">
        <v>370</v>
      </c>
      <c r="G11">
        <v>3</v>
      </c>
    </row>
    <row r="12" spans="1:10">
      <c r="A12" s="4" t="s">
        <v>142</v>
      </c>
      <c r="B12" s="4" t="s">
        <v>143</v>
      </c>
      <c r="C12" s="71">
        <v>92.15</v>
      </c>
      <c r="D12" s="3" t="s">
        <v>367</v>
      </c>
      <c r="F12" t="s">
        <v>374</v>
      </c>
      <c r="G12">
        <v>4</v>
      </c>
    </row>
    <row r="13" spans="1:10">
      <c r="A13" s="4" t="s">
        <v>114</v>
      </c>
      <c r="B13" s="4" t="s">
        <v>115</v>
      </c>
      <c r="C13" s="71">
        <v>92.05</v>
      </c>
      <c r="D13" s="3" t="s">
        <v>367</v>
      </c>
      <c r="F13" t="s">
        <v>371</v>
      </c>
      <c r="G13">
        <v>5</v>
      </c>
    </row>
    <row r="14" spans="1:10">
      <c r="A14" s="4" t="s">
        <v>111</v>
      </c>
      <c r="B14" s="4" t="s">
        <v>112</v>
      </c>
      <c r="C14" s="71">
        <v>91.55</v>
      </c>
      <c r="D14" s="3" t="s">
        <v>367</v>
      </c>
      <c r="F14" t="s">
        <v>372</v>
      </c>
      <c r="G14">
        <v>1</v>
      </c>
    </row>
    <row r="15" spans="1:10">
      <c r="A15" s="4" t="s">
        <v>162</v>
      </c>
      <c r="B15" s="4" t="s">
        <v>163</v>
      </c>
      <c r="C15" s="71">
        <v>91.3</v>
      </c>
      <c r="D15" s="3" t="s">
        <v>379</v>
      </c>
      <c r="G15" s="1">
        <f>SUM(G2:G14)</f>
        <v>64</v>
      </c>
    </row>
    <row r="16" spans="1:10">
      <c r="A16" s="4" t="s">
        <v>57</v>
      </c>
      <c r="B16" s="4" t="s">
        <v>58</v>
      </c>
      <c r="C16" s="71">
        <v>91.15</v>
      </c>
      <c r="D16" s="3" t="s">
        <v>379</v>
      </c>
    </row>
    <row r="17" spans="1:4">
      <c r="A17" s="4" t="s">
        <v>155</v>
      </c>
      <c r="B17" s="4" t="s">
        <v>156</v>
      </c>
      <c r="C17" s="71">
        <v>90.8</v>
      </c>
      <c r="D17" s="3" t="s">
        <v>379</v>
      </c>
    </row>
    <row r="18" spans="1:4">
      <c r="A18" s="4" t="s">
        <v>128</v>
      </c>
      <c r="B18" s="4" t="s">
        <v>129</v>
      </c>
      <c r="C18" s="71">
        <v>90.65</v>
      </c>
      <c r="D18" s="3" t="s">
        <v>379</v>
      </c>
    </row>
    <row r="19" spans="1:4">
      <c r="A19" s="4" t="s">
        <v>37</v>
      </c>
      <c r="B19" s="4" t="s">
        <v>38</v>
      </c>
      <c r="C19" s="71">
        <v>89.75</v>
      </c>
      <c r="D19" s="3" t="s">
        <v>379</v>
      </c>
    </row>
    <row r="20" spans="1:4">
      <c r="A20" s="4" t="s">
        <v>105</v>
      </c>
      <c r="B20" s="4" t="s">
        <v>106</v>
      </c>
      <c r="C20" s="71">
        <v>89.3</v>
      </c>
      <c r="D20" s="3" t="s">
        <v>378</v>
      </c>
    </row>
    <row r="21" spans="1:4">
      <c r="A21" s="4" t="s">
        <v>70</v>
      </c>
      <c r="B21" s="4" t="s">
        <v>71</v>
      </c>
      <c r="C21" s="71">
        <v>88.75</v>
      </c>
      <c r="D21" s="3" t="s">
        <v>378</v>
      </c>
    </row>
    <row r="22" spans="1:4">
      <c r="A22" s="4" t="s">
        <v>107</v>
      </c>
      <c r="B22" s="4" t="s">
        <v>108</v>
      </c>
      <c r="C22" s="71">
        <v>87.7</v>
      </c>
      <c r="D22" s="3" t="s">
        <v>378</v>
      </c>
    </row>
    <row r="23" spans="1:4">
      <c r="A23" s="4" t="s">
        <v>124</v>
      </c>
      <c r="B23" s="4" t="s">
        <v>125</v>
      </c>
      <c r="C23" s="71">
        <v>87.65</v>
      </c>
      <c r="D23" s="3" t="s">
        <v>378</v>
      </c>
    </row>
    <row r="24" spans="1:4">
      <c r="A24" s="4" t="s">
        <v>157</v>
      </c>
      <c r="B24" s="4" t="s">
        <v>158</v>
      </c>
      <c r="C24" s="71">
        <v>87.55</v>
      </c>
      <c r="D24" s="3" t="s">
        <v>378</v>
      </c>
    </row>
    <row r="25" spans="1:4">
      <c r="A25" s="4" t="s">
        <v>31</v>
      </c>
      <c r="B25" s="4" t="s">
        <v>32</v>
      </c>
      <c r="C25" s="71">
        <v>87.374999999999986</v>
      </c>
      <c r="D25" s="3" t="s">
        <v>378</v>
      </c>
    </row>
    <row r="26" spans="1:4">
      <c r="A26" s="4" t="s">
        <v>104</v>
      </c>
      <c r="B26" s="4" t="s">
        <v>69</v>
      </c>
      <c r="C26" s="71">
        <v>86.7</v>
      </c>
      <c r="D26" s="3" t="s">
        <v>368</v>
      </c>
    </row>
    <row r="27" spans="1:4">
      <c r="A27" s="4" t="s">
        <v>134</v>
      </c>
      <c r="B27" s="4" t="s">
        <v>25</v>
      </c>
      <c r="C27" s="71">
        <v>86.65</v>
      </c>
      <c r="D27" s="3" t="s">
        <v>368</v>
      </c>
    </row>
    <row r="28" spans="1:4">
      <c r="A28" s="4" t="s">
        <v>116</v>
      </c>
      <c r="B28" s="4" t="s">
        <v>117</v>
      </c>
      <c r="C28" s="71">
        <v>86.35</v>
      </c>
      <c r="D28" s="3" t="s">
        <v>368</v>
      </c>
    </row>
    <row r="29" spans="1:4">
      <c r="A29" s="4" t="s">
        <v>26</v>
      </c>
      <c r="B29" s="4" t="s">
        <v>27</v>
      </c>
      <c r="C29" s="71">
        <v>86.291666666666671</v>
      </c>
      <c r="D29" s="3" t="s">
        <v>368</v>
      </c>
    </row>
    <row r="30" spans="1:4">
      <c r="A30" s="4" t="s">
        <v>100</v>
      </c>
      <c r="B30" s="4" t="s">
        <v>101</v>
      </c>
      <c r="C30" s="71">
        <v>83.2</v>
      </c>
      <c r="D30" s="3" t="s">
        <v>368</v>
      </c>
    </row>
    <row r="31" spans="1:4">
      <c r="A31" s="4" t="s">
        <v>149</v>
      </c>
      <c r="B31" s="4" t="s">
        <v>150</v>
      </c>
      <c r="C31" s="71">
        <v>82.85</v>
      </c>
      <c r="D31" s="3" t="s">
        <v>368</v>
      </c>
    </row>
    <row r="32" spans="1:4">
      <c r="A32" s="4" t="s">
        <v>82</v>
      </c>
      <c r="B32" s="4" t="s">
        <v>83</v>
      </c>
      <c r="C32" s="71">
        <v>82.05</v>
      </c>
      <c r="D32" s="3" t="s">
        <v>377</v>
      </c>
    </row>
    <row r="33" spans="1:4">
      <c r="A33" s="4" t="s">
        <v>63</v>
      </c>
      <c r="B33" s="4" t="s">
        <v>64</v>
      </c>
      <c r="C33" s="71">
        <v>81.8</v>
      </c>
      <c r="D33" s="3" t="s">
        <v>377</v>
      </c>
    </row>
    <row r="34" spans="1:4">
      <c r="A34" s="4" t="s">
        <v>252</v>
      </c>
      <c r="B34" s="4" t="s">
        <v>253</v>
      </c>
      <c r="C34" s="71">
        <v>81.55</v>
      </c>
      <c r="D34" s="3" t="s">
        <v>377</v>
      </c>
    </row>
    <row r="35" spans="1:4">
      <c r="A35" s="4" t="s">
        <v>73</v>
      </c>
      <c r="B35" s="4" t="s">
        <v>74</v>
      </c>
      <c r="C35" s="71">
        <v>81.05</v>
      </c>
      <c r="D35" s="3" t="s">
        <v>377</v>
      </c>
    </row>
    <row r="36" spans="1:4">
      <c r="A36" s="4" t="s">
        <v>130</v>
      </c>
      <c r="B36" s="4" t="s">
        <v>131</v>
      </c>
      <c r="C36" s="71">
        <v>80.5</v>
      </c>
      <c r="D36" s="3" t="s">
        <v>377</v>
      </c>
    </row>
    <row r="37" spans="1:4">
      <c r="A37" s="4" t="s">
        <v>238</v>
      </c>
      <c r="B37" s="4" t="s">
        <v>3</v>
      </c>
      <c r="C37" s="71">
        <v>80.45</v>
      </c>
      <c r="D37" s="3" t="s">
        <v>377</v>
      </c>
    </row>
    <row r="38" spans="1:4">
      <c r="A38" s="4" t="s">
        <v>144</v>
      </c>
      <c r="B38" s="4" t="s">
        <v>69</v>
      </c>
      <c r="C38" s="71">
        <v>79.3</v>
      </c>
      <c r="D38" s="3" t="s">
        <v>377</v>
      </c>
    </row>
    <row r="39" spans="1:4">
      <c r="A39" s="4" t="s">
        <v>33</v>
      </c>
      <c r="B39" s="4" t="s">
        <v>35</v>
      </c>
      <c r="C39" s="71">
        <v>78.349999999999994</v>
      </c>
      <c r="D39" s="3" t="s">
        <v>376</v>
      </c>
    </row>
    <row r="40" spans="1:4">
      <c r="A40" s="4" t="s">
        <v>24</v>
      </c>
      <c r="B40" s="4" t="s">
        <v>25</v>
      </c>
      <c r="C40" s="71">
        <v>77.583333333333329</v>
      </c>
      <c r="D40" s="3" t="s">
        <v>376</v>
      </c>
    </row>
    <row r="41" spans="1:4">
      <c r="A41" s="4" t="s">
        <v>18</v>
      </c>
      <c r="B41" s="4" t="s">
        <v>19</v>
      </c>
      <c r="C41" s="71">
        <v>77.3</v>
      </c>
      <c r="D41" s="3" t="s">
        <v>376</v>
      </c>
    </row>
    <row r="42" spans="1:4">
      <c r="A42" s="4" t="s">
        <v>151</v>
      </c>
      <c r="B42" s="4" t="s">
        <v>34</v>
      </c>
      <c r="C42" s="71">
        <v>76.25</v>
      </c>
      <c r="D42" s="3" t="s">
        <v>369</v>
      </c>
    </row>
    <row r="43" spans="1:4">
      <c r="A43" s="4" t="s">
        <v>122</v>
      </c>
      <c r="B43" s="4" t="s">
        <v>123</v>
      </c>
      <c r="C43" s="71">
        <v>75.650000000000006</v>
      </c>
      <c r="D43" s="3" t="s">
        <v>369</v>
      </c>
    </row>
    <row r="44" spans="1:4">
      <c r="A44" s="4" t="s">
        <v>153</v>
      </c>
      <c r="B44" s="4" t="s">
        <v>154</v>
      </c>
      <c r="C44" s="71">
        <v>75.05</v>
      </c>
      <c r="D44" s="3" t="s">
        <v>369</v>
      </c>
    </row>
    <row r="45" spans="1:4">
      <c r="A45" s="4" t="s">
        <v>67</v>
      </c>
      <c r="B45" s="4" t="s">
        <v>68</v>
      </c>
      <c r="C45" s="71">
        <v>74.7</v>
      </c>
      <c r="D45" s="3" t="s">
        <v>369</v>
      </c>
    </row>
    <row r="46" spans="1:4">
      <c r="A46" s="4" t="s">
        <v>102</v>
      </c>
      <c r="B46" s="4" t="s">
        <v>103</v>
      </c>
      <c r="C46" s="71">
        <v>74.5</v>
      </c>
      <c r="D46" s="3" t="s">
        <v>369</v>
      </c>
    </row>
    <row r="47" spans="1:4">
      <c r="A47" s="4" t="s">
        <v>60</v>
      </c>
      <c r="B47" s="4" t="s">
        <v>61</v>
      </c>
      <c r="C47" s="71">
        <v>74.05</v>
      </c>
      <c r="D47" s="3" t="s">
        <v>369</v>
      </c>
    </row>
    <row r="48" spans="1:4">
      <c r="A48" s="4" t="s">
        <v>42</v>
      </c>
      <c r="B48" s="4" t="s">
        <v>41</v>
      </c>
      <c r="C48" s="71">
        <v>73.958333333333343</v>
      </c>
      <c r="D48" s="3" t="s">
        <v>369</v>
      </c>
    </row>
    <row r="49" spans="1:4">
      <c r="A49" s="4" t="s">
        <v>65</v>
      </c>
      <c r="B49" s="4" t="s">
        <v>66</v>
      </c>
      <c r="C49" s="71">
        <v>71.849999999999994</v>
      </c>
      <c r="D49" s="3" t="s">
        <v>375</v>
      </c>
    </row>
    <row r="50" spans="1:4">
      <c r="A50" s="4" t="s">
        <v>135</v>
      </c>
      <c r="B50" s="4" t="s">
        <v>74</v>
      </c>
      <c r="C50" s="71">
        <v>69.8</v>
      </c>
      <c r="D50" s="3" t="s">
        <v>375</v>
      </c>
    </row>
    <row r="51" spans="1:4">
      <c r="A51" s="4" t="s">
        <v>80</v>
      </c>
      <c r="B51" s="4" t="s">
        <v>81</v>
      </c>
      <c r="C51" s="71">
        <v>69.45</v>
      </c>
      <c r="D51" s="3" t="s">
        <v>375</v>
      </c>
    </row>
    <row r="52" spans="1:4">
      <c r="A52" s="4" t="s">
        <v>113</v>
      </c>
      <c r="B52" s="4" t="s">
        <v>69</v>
      </c>
      <c r="C52" s="71">
        <v>69.3</v>
      </c>
      <c r="D52" s="3" t="s">
        <v>373</v>
      </c>
    </row>
    <row r="53" spans="1:4">
      <c r="A53" s="4" t="s">
        <v>119</v>
      </c>
      <c r="B53" s="4" t="s">
        <v>120</v>
      </c>
      <c r="C53" s="71">
        <v>65.05</v>
      </c>
      <c r="D53" s="3" t="s">
        <v>380</v>
      </c>
    </row>
    <row r="54" spans="1:4">
      <c r="A54" s="4" t="s">
        <v>239</v>
      </c>
      <c r="B54" s="4" t="s">
        <v>5</v>
      </c>
      <c r="C54" s="71">
        <v>64.949999999999989</v>
      </c>
      <c r="D54" s="3" t="s">
        <v>370</v>
      </c>
    </row>
    <row r="55" spans="1:4">
      <c r="A55" s="4" t="s">
        <v>55</v>
      </c>
      <c r="B55" s="4" t="s">
        <v>56</v>
      </c>
      <c r="C55" s="71">
        <v>64.099999999999994</v>
      </c>
      <c r="D55" s="3" t="s">
        <v>370</v>
      </c>
    </row>
    <row r="56" spans="1:4">
      <c r="A56" s="4" t="s">
        <v>145</v>
      </c>
      <c r="B56" s="4" t="s">
        <v>146</v>
      </c>
      <c r="C56" s="71">
        <v>61.5</v>
      </c>
      <c r="D56" s="3" t="s">
        <v>370</v>
      </c>
    </row>
    <row r="57" spans="1:4">
      <c r="A57" s="4" t="s">
        <v>244</v>
      </c>
      <c r="B57" s="4" t="s">
        <v>364</v>
      </c>
      <c r="C57" s="71">
        <v>61.099999999999994</v>
      </c>
      <c r="D57" s="3" t="s">
        <v>374</v>
      </c>
    </row>
    <row r="58" spans="1:4">
      <c r="A58" s="4" t="s">
        <v>13</v>
      </c>
      <c r="B58" s="4" t="s">
        <v>15</v>
      </c>
      <c r="C58" s="71">
        <v>60.849999999999994</v>
      </c>
      <c r="D58" s="3" t="s">
        <v>374</v>
      </c>
    </row>
    <row r="59" spans="1:4">
      <c r="A59" s="4" t="s">
        <v>354</v>
      </c>
      <c r="B59" s="4" t="s">
        <v>77</v>
      </c>
      <c r="C59" s="71">
        <v>60.4</v>
      </c>
      <c r="D59" s="3" t="s">
        <v>374</v>
      </c>
    </row>
    <row r="60" spans="1:4">
      <c r="A60" s="4" t="s">
        <v>98</v>
      </c>
      <c r="B60" s="4" t="s">
        <v>99</v>
      </c>
      <c r="C60" s="71">
        <v>59.7</v>
      </c>
      <c r="D60" s="3" t="s">
        <v>374</v>
      </c>
    </row>
    <row r="61" spans="1:4">
      <c r="A61" s="4" t="s">
        <v>132</v>
      </c>
      <c r="B61" s="4" t="s">
        <v>133</v>
      </c>
      <c r="C61" s="71">
        <v>48</v>
      </c>
      <c r="D61" s="3" t="s">
        <v>371</v>
      </c>
    </row>
    <row r="62" spans="1:4">
      <c r="A62" s="4" t="s">
        <v>77</v>
      </c>
      <c r="B62" s="4" t="s">
        <v>78</v>
      </c>
      <c r="C62" s="71">
        <v>39.75</v>
      </c>
      <c r="D62" s="3" t="s">
        <v>371</v>
      </c>
    </row>
    <row r="63" spans="1:4">
      <c r="A63" s="4" t="s">
        <v>126</v>
      </c>
      <c r="B63" s="4" t="s">
        <v>127</v>
      </c>
      <c r="C63" s="71">
        <v>39.299999999999997</v>
      </c>
      <c r="D63" s="3" t="s">
        <v>371</v>
      </c>
    </row>
    <row r="64" spans="1:4">
      <c r="A64" s="4" t="s">
        <v>138</v>
      </c>
      <c r="B64" s="4" t="s">
        <v>139</v>
      </c>
      <c r="C64" s="71">
        <v>38.25</v>
      </c>
      <c r="D64" s="3" t="s">
        <v>371</v>
      </c>
    </row>
    <row r="65" spans="1:4">
      <c r="A65" s="4" t="s">
        <v>159</v>
      </c>
      <c r="B65" s="4" t="s">
        <v>34</v>
      </c>
      <c r="C65" s="71">
        <v>17</v>
      </c>
      <c r="D65" s="3" t="s">
        <v>371</v>
      </c>
    </row>
    <row r="66" spans="1:4">
      <c r="C66" s="71"/>
    </row>
    <row r="67" spans="1:4">
      <c r="C67" s="71"/>
    </row>
    <row r="69" spans="1:4">
      <c r="C69" s="71"/>
    </row>
  </sheetData>
  <sortState ref="A2:D69">
    <sortCondition descending="1" ref="C2:C69"/>
    <sortCondition ref="A2:A69"/>
    <sortCondition ref="B2:B69"/>
  </sortState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I70"/>
  <sheetViews>
    <sheetView workbookViewId="0">
      <selection activeCell="E6" sqref="E6"/>
    </sheetView>
  </sheetViews>
  <sheetFormatPr defaultRowHeight="15"/>
  <cols>
    <col min="1" max="1" width="10.7109375" style="4" bestFit="1" customWidth="1"/>
    <col min="2" max="2" width="10.5703125" style="4" bestFit="1" customWidth="1"/>
    <col min="3" max="3" width="11.140625" style="4" bestFit="1" customWidth="1"/>
    <col min="4" max="4" width="12.140625" style="4" bestFit="1" customWidth="1"/>
    <col min="5" max="5" width="9.140625" style="4"/>
    <col min="6" max="6" width="12.140625" style="4" bestFit="1" customWidth="1"/>
    <col min="7" max="7" width="10.5703125" style="4" bestFit="1" customWidth="1"/>
    <col min="8" max="8" width="11.140625" style="4" bestFit="1" customWidth="1"/>
    <col min="9" max="9" width="12.140625" style="4" bestFit="1" customWidth="1"/>
    <col min="10" max="10" width="9.140625" style="4"/>
    <col min="11" max="11" width="10.140625" style="4" bestFit="1" customWidth="1"/>
    <col min="12" max="12" width="15.28515625" style="4" bestFit="1" customWidth="1"/>
    <col min="13" max="13" width="11.140625" style="4" bestFit="1" customWidth="1"/>
    <col min="14" max="14" width="12.140625" style="4" bestFit="1" customWidth="1"/>
    <col min="15" max="16384" width="9.140625" style="4"/>
  </cols>
  <sheetData>
    <row r="1" spans="1:9" s="3" customFormat="1">
      <c r="A1" s="136" t="s">
        <v>385</v>
      </c>
      <c r="B1" s="136"/>
      <c r="C1" s="136"/>
      <c r="D1" s="136"/>
      <c r="F1" s="136" t="s">
        <v>383</v>
      </c>
      <c r="G1" s="136"/>
      <c r="H1" s="136"/>
      <c r="I1" s="136"/>
    </row>
    <row r="2" spans="1:9">
      <c r="A2" s="75" t="s">
        <v>200</v>
      </c>
      <c r="B2" s="75" t="s">
        <v>201</v>
      </c>
      <c r="C2" s="75" t="s">
        <v>366</v>
      </c>
      <c r="D2" s="75" t="s">
        <v>381</v>
      </c>
      <c r="F2" s="75" t="s">
        <v>200</v>
      </c>
      <c r="G2" s="75" t="s">
        <v>201</v>
      </c>
      <c r="H2" s="75" t="s">
        <v>366</v>
      </c>
      <c r="I2" s="75" t="s">
        <v>381</v>
      </c>
    </row>
    <row r="3" spans="1:9">
      <c r="A3" s="4" t="s">
        <v>9</v>
      </c>
      <c r="B3" s="4" t="s">
        <v>10</v>
      </c>
      <c r="C3" s="71">
        <v>102.04166666666666</v>
      </c>
      <c r="D3" s="3" t="s">
        <v>367</v>
      </c>
      <c r="E3" s="3"/>
      <c r="F3" s="72" t="s">
        <v>13</v>
      </c>
      <c r="G3" s="72" t="s">
        <v>15</v>
      </c>
      <c r="H3" s="73">
        <v>60.849999999999994</v>
      </c>
      <c r="I3" s="74" t="s">
        <v>374</v>
      </c>
    </row>
    <row r="4" spans="1:9">
      <c r="A4" s="4" t="s">
        <v>18</v>
      </c>
      <c r="B4" s="4" t="s">
        <v>19</v>
      </c>
      <c r="C4" s="71">
        <v>77.3</v>
      </c>
      <c r="D4" s="3" t="s">
        <v>376</v>
      </c>
      <c r="E4" s="3"/>
      <c r="F4" s="72" t="s">
        <v>98</v>
      </c>
      <c r="G4" s="72" t="s">
        <v>99</v>
      </c>
      <c r="H4" s="73">
        <v>59.7</v>
      </c>
      <c r="I4" s="74" t="s">
        <v>374</v>
      </c>
    </row>
    <row r="5" spans="1:9">
      <c r="A5" s="4" t="s">
        <v>20</v>
      </c>
      <c r="B5" s="4" t="s">
        <v>21</v>
      </c>
      <c r="C5" s="71">
        <v>96</v>
      </c>
      <c r="D5" s="3" t="s">
        <v>367</v>
      </c>
      <c r="E5" s="3"/>
      <c r="F5" s="4" t="s">
        <v>100</v>
      </c>
      <c r="G5" s="4" t="s">
        <v>101</v>
      </c>
      <c r="H5" s="71">
        <v>83.2</v>
      </c>
      <c r="I5" s="3" t="s">
        <v>368</v>
      </c>
    </row>
    <row r="6" spans="1:9">
      <c r="A6" s="4" t="s">
        <v>24</v>
      </c>
      <c r="B6" s="4" t="s">
        <v>25</v>
      </c>
      <c r="C6" s="71">
        <v>77.583333333333329</v>
      </c>
      <c r="D6" s="3" t="s">
        <v>376</v>
      </c>
      <c r="E6" s="3"/>
      <c r="F6" s="4" t="s">
        <v>102</v>
      </c>
      <c r="G6" s="4" t="s">
        <v>103</v>
      </c>
      <c r="H6" s="71">
        <v>74.5</v>
      </c>
      <c r="I6" s="3" t="s">
        <v>369</v>
      </c>
    </row>
    <row r="7" spans="1:9">
      <c r="A7" s="4" t="s">
        <v>26</v>
      </c>
      <c r="B7" s="4" t="s">
        <v>27</v>
      </c>
      <c r="C7" s="71">
        <v>86.291666666666671</v>
      </c>
      <c r="D7" s="3" t="s">
        <v>368</v>
      </c>
      <c r="E7" s="3"/>
      <c r="F7" s="4" t="s">
        <v>104</v>
      </c>
      <c r="G7" s="4" t="s">
        <v>69</v>
      </c>
      <c r="H7" s="71">
        <v>86.7</v>
      </c>
      <c r="I7" s="3" t="s">
        <v>368</v>
      </c>
    </row>
    <row r="8" spans="1:9">
      <c r="A8" s="4" t="s">
        <v>31</v>
      </c>
      <c r="B8" s="4" t="s">
        <v>32</v>
      </c>
      <c r="C8" s="71">
        <v>87.374999999999986</v>
      </c>
      <c r="D8" s="3" t="s">
        <v>378</v>
      </c>
      <c r="E8" s="3"/>
      <c r="F8" s="4" t="s">
        <v>105</v>
      </c>
      <c r="G8" s="4" t="s">
        <v>106</v>
      </c>
      <c r="H8" s="71">
        <v>89.3</v>
      </c>
      <c r="I8" s="3" t="s">
        <v>378</v>
      </c>
    </row>
    <row r="9" spans="1:9">
      <c r="A9" s="4" t="s">
        <v>33</v>
      </c>
      <c r="B9" s="4" t="s">
        <v>35</v>
      </c>
      <c r="C9" s="71">
        <v>78.349999999999994</v>
      </c>
      <c r="D9" s="3" t="s">
        <v>376</v>
      </c>
      <c r="E9" s="3"/>
      <c r="F9" s="4" t="s">
        <v>107</v>
      </c>
      <c r="G9" s="4" t="s">
        <v>108</v>
      </c>
      <c r="H9" s="71">
        <v>87.7</v>
      </c>
      <c r="I9" s="3" t="s">
        <v>378</v>
      </c>
    </row>
    <row r="10" spans="1:9">
      <c r="A10" s="4" t="s">
        <v>37</v>
      </c>
      <c r="B10" s="4" t="s">
        <v>38</v>
      </c>
      <c r="C10" s="71">
        <v>89.75</v>
      </c>
      <c r="D10" s="3" t="s">
        <v>379</v>
      </c>
      <c r="E10" s="3"/>
      <c r="F10" s="4" t="s">
        <v>111</v>
      </c>
      <c r="G10" s="4" t="s">
        <v>112</v>
      </c>
      <c r="H10" s="71">
        <v>91.55</v>
      </c>
      <c r="I10" s="3" t="s">
        <v>367</v>
      </c>
    </row>
    <row r="11" spans="1:9">
      <c r="A11" s="4" t="s">
        <v>42</v>
      </c>
      <c r="B11" s="4" t="s">
        <v>41</v>
      </c>
      <c r="C11" s="71">
        <v>73.958333333333343</v>
      </c>
      <c r="D11" s="3" t="s">
        <v>369</v>
      </c>
      <c r="E11" s="3"/>
      <c r="F11" s="4" t="s">
        <v>113</v>
      </c>
      <c r="G11" s="4" t="s">
        <v>69</v>
      </c>
      <c r="H11" s="71">
        <v>69.3</v>
      </c>
      <c r="I11" s="3" t="s">
        <v>373</v>
      </c>
    </row>
    <row r="12" spans="1:9">
      <c r="E12" s="3"/>
      <c r="F12" s="4" t="s">
        <v>114</v>
      </c>
      <c r="G12" s="4" t="s">
        <v>115</v>
      </c>
      <c r="H12" s="71">
        <v>92.05</v>
      </c>
      <c r="I12" s="3" t="s">
        <v>367</v>
      </c>
    </row>
    <row r="13" spans="1:9">
      <c r="E13" s="3"/>
      <c r="F13" s="4" t="s">
        <v>116</v>
      </c>
      <c r="G13" s="4" t="s">
        <v>117</v>
      </c>
      <c r="H13" s="71">
        <v>86.35</v>
      </c>
      <c r="I13" s="3" t="s">
        <v>368</v>
      </c>
    </row>
    <row r="14" spans="1:9">
      <c r="A14" s="137" t="s">
        <v>384</v>
      </c>
      <c r="B14" s="137"/>
      <c r="C14" s="137"/>
      <c r="D14" s="137"/>
      <c r="E14" s="3"/>
      <c r="F14" s="4" t="s">
        <v>119</v>
      </c>
      <c r="G14" s="4" t="s">
        <v>120</v>
      </c>
      <c r="H14" s="71">
        <v>65.05</v>
      </c>
      <c r="I14" s="3" t="s">
        <v>380</v>
      </c>
    </row>
    <row r="15" spans="1:9">
      <c r="A15" s="75" t="s">
        <v>200</v>
      </c>
      <c r="B15" s="75" t="s">
        <v>201</v>
      </c>
      <c r="C15" s="75" t="s">
        <v>366</v>
      </c>
      <c r="D15" s="75" t="s">
        <v>381</v>
      </c>
      <c r="E15" s="3"/>
      <c r="F15" s="4" t="s">
        <v>122</v>
      </c>
      <c r="G15" s="4" t="s">
        <v>123</v>
      </c>
      <c r="H15" s="71">
        <v>75.650000000000006</v>
      </c>
      <c r="I15" s="3" t="s">
        <v>369</v>
      </c>
    </row>
    <row r="16" spans="1:9">
      <c r="A16" s="4" t="s">
        <v>16</v>
      </c>
      <c r="B16" s="4" t="s">
        <v>17</v>
      </c>
      <c r="C16" s="71">
        <v>96.3</v>
      </c>
      <c r="D16" s="3" t="s">
        <v>367</v>
      </c>
      <c r="E16" s="3"/>
      <c r="F16" s="4" t="s">
        <v>124</v>
      </c>
      <c r="G16" s="4" t="s">
        <v>125</v>
      </c>
      <c r="H16" s="71">
        <v>87.65</v>
      </c>
      <c r="I16" s="3" t="s">
        <v>378</v>
      </c>
    </row>
    <row r="17" spans="1:9">
      <c r="A17" s="4" t="s">
        <v>53</v>
      </c>
      <c r="B17" s="4" t="s">
        <v>54</v>
      </c>
      <c r="C17" s="71">
        <v>97.25</v>
      </c>
      <c r="D17" s="3" t="s">
        <v>367</v>
      </c>
      <c r="E17" s="3"/>
      <c r="F17" s="4" t="s">
        <v>126</v>
      </c>
      <c r="G17" s="4" t="s">
        <v>127</v>
      </c>
      <c r="H17" s="71">
        <v>39.299999999999997</v>
      </c>
      <c r="I17" s="3" t="s">
        <v>371</v>
      </c>
    </row>
    <row r="18" spans="1:9">
      <c r="A18" s="4" t="s">
        <v>55</v>
      </c>
      <c r="B18" s="4" t="s">
        <v>56</v>
      </c>
      <c r="C18" s="71">
        <v>64.099999999999994</v>
      </c>
      <c r="D18" s="3" t="s">
        <v>370</v>
      </c>
      <c r="E18" s="3"/>
      <c r="F18" s="4" t="s">
        <v>128</v>
      </c>
      <c r="G18" s="4" t="s">
        <v>129</v>
      </c>
      <c r="H18" s="71">
        <v>90.65</v>
      </c>
      <c r="I18" s="3" t="s">
        <v>379</v>
      </c>
    </row>
    <row r="19" spans="1:9">
      <c r="A19" s="4" t="s">
        <v>57</v>
      </c>
      <c r="B19" s="4" t="s">
        <v>58</v>
      </c>
      <c r="C19" s="71">
        <v>91.15</v>
      </c>
      <c r="D19" s="3" t="s">
        <v>379</v>
      </c>
      <c r="E19" s="3"/>
      <c r="F19" s="4" t="s">
        <v>130</v>
      </c>
      <c r="G19" s="4" t="s">
        <v>131</v>
      </c>
      <c r="H19" s="71">
        <v>80.5</v>
      </c>
      <c r="I19" s="3" t="s">
        <v>377</v>
      </c>
    </row>
    <row r="20" spans="1:9">
      <c r="A20" s="4" t="s">
        <v>60</v>
      </c>
      <c r="B20" s="4" t="s">
        <v>61</v>
      </c>
      <c r="C20" s="71">
        <v>74.05</v>
      </c>
      <c r="D20" s="3" t="s">
        <v>369</v>
      </c>
      <c r="E20" s="3"/>
      <c r="F20" s="4" t="s">
        <v>132</v>
      </c>
      <c r="G20" s="4" t="s">
        <v>133</v>
      </c>
      <c r="H20" s="71">
        <v>48</v>
      </c>
      <c r="I20" s="3" t="s">
        <v>371</v>
      </c>
    </row>
    <row r="21" spans="1:9">
      <c r="A21" s="4" t="s">
        <v>63</v>
      </c>
      <c r="B21" s="4" t="s">
        <v>64</v>
      </c>
      <c r="C21" s="71">
        <v>81.8</v>
      </c>
      <c r="D21" s="3" t="s">
        <v>377</v>
      </c>
      <c r="E21" s="3"/>
      <c r="F21" s="4" t="s">
        <v>134</v>
      </c>
      <c r="G21" s="4" t="s">
        <v>25</v>
      </c>
      <c r="H21" s="71">
        <v>86.65</v>
      </c>
      <c r="I21" s="3" t="s">
        <v>368</v>
      </c>
    </row>
    <row r="22" spans="1:9">
      <c r="A22" s="4" t="s">
        <v>65</v>
      </c>
      <c r="B22" s="4" t="s">
        <v>66</v>
      </c>
      <c r="C22" s="71">
        <v>71.849999999999994</v>
      </c>
      <c r="D22" s="3" t="s">
        <v>375</v>
      </c>
      <c r="E22" s="3"/>
      <c r="F22" s="4" t="s">
        <v>135</v>
      </c>
      <c r="G22" s="4" t="s">
        <v>74</v>
      </c>
      <c r="H22" s="71">
        <v>69.8</v>
      </c>
      <c r="I22" s="3" t="s">
        <v>375</v>
      </c>
    </row>
    <row r="23" spans="1:9">
      <c r="A23" s="4" t="s">
        <v>67</v>
      </c>
      <c r="B23" s="4" t="s">
        <v>68</v>
      </c>
      <c r="C23" s="71">
        <v>74.7</v>
      </c>
      <c r="D23" s="3" t="s">
        <v>369</v>
      </c>
      <c r="E23" s="3"/>
      <c r="F23" s="4" t="s">
        <v>136</v>
      </c>
      <c r="G23" s="4" t="s">
        <v>137</v>
      </c>
      <c r="H23" s="71">
        <v>95.2</v>
      </c>
      <c r="I23" s="3" t="s">
        <v>367</v>
      </c>
    </row>
    <row r="24" spans="1:9">
      <c r="A24" s="4" t="s">
        <v>70</v>
      </c>
      <c r="B24" s="4" t="s">
        <v>71</v>
      </c>
      <c r="C24" s="71">
        <v>88.75</v>
      </c>
      <c r="D24" s="3" t="s">
        <v>378</v>
      </c>
      <c r="E24" s="3"/>
      <c r="F24" s="4" t="s">
        <v>138</v>
      </c>
      <c r="G24" s="4" t="s">
        <v>139</v>
      </c>
      <c r="H24" s="71">
        <v>38.25</v>
      </c>
      <c r="I24" s="3" t="s">
        <v>371</v>
      </c>
    </row>
    <row r="25" spans="1:9">
      <c r="A25" s="4" t="s">
        <v>73</v>
      </c>
      <c r="B25" s="4" t="s">
        <v>74</v>
      </c>
      <c r="C25" s="71">
        <v>81.05</v>
      </c>
      <c r="D25" s="3" t="s">
        <v>377</v>
      </c>
      <c r="E25" s="3"/>
      <c r="F25" s="4" t="s">
        <v>140</v>
      </c>
      <c r="G25" s="4" t="s">
        <v>141</v>
      </c>
      <c r="H25" s="71">
        <v>97.95</v>
      </c>
      <c r="I25" s="3" t="s">
        <v>367</v>
      </c>
    </row>
    <row r="26" spans="1:9">
      <c r="A26" s="4" t="s">
        <v>75</v>
      </c>
      <c r="B26" s="4" t="s">
        <v>76</v>
      </c>
      <c r="C26" s="71">
        <v>94.6</v>
      </c>
      <c r="D26" s="3" t="s">
        <v>367</v>
      </c>
      <c r="E26" s="3"/>
      <c r="F26" s="4" t="s">
        <v>142</v>
      </c>
      <c r="G26" s="4" t="s">
        <v>143</v>
      </c>
      <c r="H26" s="71">
        <v>92.15</v>
      </c>
      <c r="I26" s="3" t="s">
        <v>367</v>
      </c>
    </row>
    <row r="27" spans="1:9">
      <c r="A27" s="4" t="s">
        <v>77</v>
      </c>
      <c r="B27" s="4" t="s">
        <v>78</v>
      </c>
      <c r="C27" s="71">
        <v>39.75</v>
      </c>
      <c r="D27" s="3" t="s">
        <v>371</v>
      </c>
      <c r="E27" s="3"/>
      <c r="F27" s="4" t="s">
        <v>144</v>
      </c>
      <c r="G27" s="4" t="s">
        <v>69</v>
      </c>
      <c r="H27" s="71">
        <v>79.3</v>
      </c>
      <c r="I27" s="3" t="s">
        <v>377</v>
      </c>
    </row>
    <row r="28" spans="1:9">
      <c r="A28" s="4" t="s">
        <v>80</v>
      </c>
      <c r="B28" s="4" t="s">
        <v>81</v>
      </c>
      <c r="C28" s="71">
        <v>69.45</v>
      </c>
      <c r="D28" s="3" t="s">
        <v>375</v>
      </c>
      <c r="E28" s="3"/>
      <c r="F28" s="4" t="s">
        <v>145</v>
      </c>
      <c r="G28" s="4" t="s">
        <v>146</v>
      </c>
      <c r="H28" s="71">
        <v>61.5</v>
      </c>
      <c r="I28" s="3" t="s">
        <v>370</v>
      </c>
    </row>
    <row r="29" spans="1:9">
      <c r="A29" s="4" t="s">
        <v>82</v>
      </c>
      <c r="B29" s="4" t="s">
        <v>83</v>
      </c>
      <c r="C29" s="71">
        <v>82.05</v>
      </c>
      <c r="D29" s="3" t="s">
        <v>377</v>
      </c>
      <c r="E29" s="3"/>
      <c r="F29" s="4" t="s">
        <v>354</v>
      </c>
      <c r="G29" s="4" t="s">
        <v>77</v>
      </c>
      <c r="H29" s="71">
        <v>60.4</v>
      </c>
      <c r="I29" s="3" t="s">
        <v>374</v>
      </c>
    </row>
    <row r="30" spans="1:9">
      <c r="A30" s="4" t="s">
        <v>244</v>
      </c>
      <c r="B30" s="4" t="s">
        <v>364</v>
      </c>
      <c r="C30" s="71">
        <v>61.099999999999994</v>
      </c>
      <c r="D30" s="3" t="s">
        <v>374</v>
      </c>
      <c r="E30" s="3"/>
      <c r="F30" s="4" t="s">
        <v>147</v>
      </c>
      <c r="G30" s="4" t="s">
        <v>148</v>
      </c>
      <c r="H30" s="71">
        <v>104.1</v>
      </c>
      <c r="I30" s="3" t="s">
        <v>367</v>
      </c>
    </row>
    <row r="31" spans="1:9">
      <c r="E31" s="3"/>
      <c r="F31" s="4" t="s">
        <v>149</v>
      </c>
      <c r="G31" s="4" t="s">
        <v>150</v>
      </c>
      <c r="H31" s="71">
        <v>82.85</v>
      </c>
      <c r="I31" s="3" t="s">
        <v>368</v>
      </c>
    </row>
    <row r="32" spans="1:9">
      <c r="E32" s="3"/>
      <c r="F32" s="4" t="s">
        <v>151</v>
      </c>
      <c r="G32" s="4" t="s">
        <v>34</v>
      </c>
      <c r="H32" s="71">
        <v>76.25</v>
      </c>
      <c r="I32" s="3" t="s">
        <v>369</v>
      </c>
    </row>
    <row r="33" spans="1:9">
      <c r="A33" s="136" t="s">
        <v>382</v>
      </c>
      <c r="B33" s="136"/>
      <c r="C33" s="136"/>
      <c r="D33" s="136"/>
      <c r="E33" s="3"/>
      <c r="F33" s="4" t="s">
        <v>153</v>
      </c>
      <c r="G33" s="4" t="s">
        <v>154</v>
      </c>
      <c r="H33" s="71">
        <v>75.05</v>
      </c>
      <c r="I33" s="3" t="s">
        <v>369</v>
      </c>
    </row>
    <row r="34" spans="1:9">
      <c r="A34" s="75" t="s">
        <v>200</v>
      </c>
      <c r="B34" s="75" t="s">
        <v>201</v>
      </c>
      <c r="C34" s="75" t="s">
        <v>366</v>
      </c>
      <c r="D34" s="75" t="s">
        <v>381</v>
      </c>
      <c r="E34" s="3"/>
      <c r="F34" s="4" t="s">
        <v>250</v>
      </c>
      <c r="G34" s="4" t="s">
        <v>22</v>
      </c>
      <c r="H34" s="71">
        <v>99.15</v>
      </c>
      <c r="I34" s="3" t="s">
        <v>367</v>
      </c>
    </row>
    <row r="35" spans="1:9">
      <c r="A35" s="4" t="s">
        <v>238</v>
      </c>
      <c r="B35" s="4" t="s">
        <v>3</v>
      </c>
      <c r="C35" s="71">
        <v>80.45</v>
      </c>
      <c r="D35" s="3" t="s">
        <v>377</v>
      </c>
      <c r="E35" s="3"/>
      <c r="F35" s="4" t="s">
        <v>155</v>
      </c>
      <c r="G35" s="4" t="s">
        <v>156</v>
      </c>
      <c r="H35" s="71">
        <v>90.8</v>
      </c>
      <c r="I35" s="3" t="s">
        <v>379</v>
      </c>
    </row>
    <row r="36" spans="1:9">
      <c r="A36" s="4" t="s">
        <v>239</v>
      </c>
      <c r="B36" s="4" t="s">
        <v>5</v>
      </c>
      <c r="C36" s="71">
        <v>64.949999999999989</v>
      </c>
      <c r="D36" s="3" t="s">
        <v>370</v>
      </c>
      <c r="E36" s="3"/>
      <c r="F36" s="4" t="s">
        <v>157</v>
      </c>
      <c r="G36" s="4" t="s">
        <v>158</v>
      </c>
      <c r="H36" s="71">
        <v>87.55</v>
      </c>
      <c r="I36" s="3" t="s">
        <v>378</v>
      </c>
    </row>
    <row r="37" spans="1:9">
      <c r="A37" s="4" t="s">
        <v>240</v>
      </c>
      <c r="B37" s="4" t="s">
        <v>361</v>
      </c>
      <c r="C37" s="71">
        <v>92.2</v>
      </c>
      <c r="D37" s="3" t="s">
        <v>367</v>
      </c>
      <c r="E37" s="3"/>
      <c r="F37" s="4" t="s">
        <v>159</v>
      </c>
      <c r="G37" s="4" t="s">
        <v>34</v>
      </c>
      <c r="H37" s="71">
        <v>17</v>
      </c>
      <c r="I37" s="3" t="s">
        <v>371</v>
      </c>
    </row>
    <row r="38" spans="1:9">
      <c r="A38" s="4" t="s">
        <v>252</v>
      </c>
      <c r="B38" s="4" t="s">
        <v>253</v>
      </c>
      <c r="C38" s="71">
        <v>81.55</v>
      </c>
      <c r="D38" s="3" t="s">
        <v>377</v>
      </c>
      <c r="E38" s="3"/>
      <c r="F38" s="4" t="s">
        <v>162</v>
      </c>
      <c r="G38" s="4" t="s">
        <v>163</v>
      </c>
      <c r="H38" s="71">
        <v>91.3</v>
      </c>
      <c r="I38" s="3" t="s">
        <v>379</v>
      </c>
    </row>
    <row r="39" spans="1:9">
      <c r="C39" s="71"/>
      <c r="D39" s="3"/>
      <c r="E39" s="3"/>
    </row>
    <row r="40" spans="1:9">
      <c r="C40" s="71"/>
      <c r="D40" s="3"/>
      <c r="E40" s="3"/>
    </row>
    <row r="41" spans="1:9">
      <c r="C41" s="71"/>
      <c r="D41" s="3"/>
      <c r="E41" s="3"/>
    </row>
    <row r="42" spans="1:9">
      <c r="C42" s="71"/>
      <c r="E42" s="3"/>
    </row>
    <row r="43" spans="1:9">
      <c r="C43" s="71"/>
      <c r="E43" s="3"/>
    </row>
    <row r="44" spans="1:9">
      <c r="E44" s="3"/>
    </row>
    <row r="45" spans="1:9">
      <c r="C45" s="71"/>
      <c r="E45" s="3"/>
    </row>
    <row r="46" spans="1:9">
      <c r="E46" s="3"/>
    </row>
    <row r="47" spans="1:9">
      <c r="E47" s="3"/>
    </row>
    <row r="48" spans="1:9">
      <c r="E48" s="3"/>
    </row>
    <row r="49" spans="5:5">
      <c r="E49" s="3"/>
    </row>
    <row r="50" spans="5:5">
      <c r="E50" s="3"/>
    </row>
    <row r="51" spans="5:5">
      <c r="E51" s="3"/>
    </row>
    <row r="52" spans="5:5">
      <c r="E52" s="3"/>
    </row>
    <row r="53" spans="5:5">
      <c r="E53" s="3"/>
    </row>
    <row r="54" spans="5:5">
      <c r="E54" s="3"/>
    </row>
    <row r="55" spans="5:5">
      <c r="E55" s="3"/>
    </row>
    <row r="56" spans="5:5">
      <c r="E56" s="3"/>
    </row>
    <row r="57" spans="5:5">
      <c r="E57" s="3"/>
    </row>
    <row r="58" spans="5:5">
      <c r="E58" s="3"/>
    </row>
    <row r="59" spans="5:5">
      <c r="E59" s="3"/>
    </row>
    <row r="60" spans="5:5">
      <c r="E60" s="3"/>
    </row>
    <row r="61" spans="5:5">
      <c r="E61" s="3"/>
    </row>
    <row r="62" spans="5:5">
      <c r="E62" s="3"/>
    </row>
    <row r="63" spans="5:5">
      <c r="E63" s="3"/>
    </row>
    <row r="64" spans="5:5">
      <c r="E64" s="3"/>
    </row>
    <row r="65" spans="5:5">
      <c r="E65" s="3"/>
    </row>
    <row r="66" spans="5:5">
      <c r="E66" s="3"/>
    </row>
    <row r="67" spans="5:5">
      <c r="E67" s="3"/>
    </row>
    <row r="68" spans="5:5">
      <c r="E68" s="3"/>
    </row>
    <row r="69" spans="5:5">
      <c r="E69" s="3"/>
    </row>
    <row r="70" spans="5:5">
      <c r="E70" s="3"/>
    </row>
  </sheetData>
  <sortState ref="A2:D73">
    <sortCondition ref="A2:A73"/>
    <sortCondition ref="B2:B73"/>
  </sortState>
  <mergeCells count="4">
    <mergeCell ref="F1:I1"/>
    <mergeCell ref="A33:D33"/>
    <mergeCell ref="A1:D1"/>
    <mergeCell ref="A14:D14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D60"/>
  <sheetViews>
    <sheetView topLeftCell="A25" workbookViewId="0">
      <selection sqref="A1:AD59"/>
    </sheetView>
  </sheetViews>
  <sheetFormatPr defaultRowHeight="15" outlineLevelCol="1"/>
  <cols>
    <col min="1" max="1" width="12.85546875" customWidth="1"/>
    <col min="2" max="2" width="10.28515625" bestFit="1" customWidth="1"/>
    <col min="3" max="3" width="6.42578125" hidden="1" customWidth="1"/>
    <col min="4" max="4" width="5" hidden="1" customWidth="1"/>
    <col min="5" max="5" width="5.85546875" hidden="1" customWidth="1"/>
    <col min="6" max="6" width="3.28515625" hidden="1" customWidth="1"/>
    <col min="7" max="7" width="5" hidden="1" customWidth="1"/>
    <col min="8" max="8" width="2.7109375" hidden="1" customWidth="1"/>
    <col min="9" max="9" width="3.140625" hidden="1" customWidth="1"/>
    <col min="10" max="10" width="4.42578125" hidden="1" customWidth="1"/>
    <col min="11" max="11" width="2.5703125" hidden="1" customWidth="1"/>
    <col min="12" max="12" width="10.28515625" hidden="1" customWidth="1"/>
    <col min="13" max="19" width="6.7109375" hidden="1" customWidth="1" outlineLevel="1"/>
    <col min="20" max="20" width="7.28515625" bestFit="1" customWidth="1" collapsed="1"/>
    <col min="26" max="26" width="6.140625" customWidth="1"/>
    <col min="27" max="27" width="9.140625" hidden="1" customWidth="1"/>
    <col min="28" max="28" width="19.28515625" customWidth="1"/>
    <col min="29" max="29" width="23" customWidth="1"/>
  </cols>
  <sheetData>
    <row r="1" spans="1:30" ht="16.5" thickTop="1" thickBot="1">
      <c r="A1" s="89" t="s">
        <v>200</v>
      </c>
      <c r="B1" s="90" t="s">
        <v>201</v>
      </c>
      <c r="C1" s="91">
        <v>40058</v>
      </c>
      <c r="D1" s="91">
        <v>40063</v>
      </c>
      <c r="E1" s="91">
        <v>40065</v>
      </c>
      <c r="F1" s="91">
        <v>40070</v>
      </c>
      <c r="G1" s="91">
        <v>40072</v>
      </c>
      <c r="H1" s="91">
        <v>40077</v>
      </c>
      <c r="I1" s="91">
        <v>40079</v>
      </c>
      <c r="J1" s="91">
        <v>40084</v>
      </c>
      <c r="K1" s="91">
        <v>40086</v>
      </c>
      <c r="L1" s="91">
        <v>40093</v>
      </c>
      <c r="M1" s="111">
        <v>40100</v>
      </c>
      <c r="N1" s="111">
        <v>40105</v>
      </c>
      <c r="O1" s="111">
        <v>40107</v>
      </c>
      <c r="P1" s="111">
        <v>40112</v>
      </c>
      <c r="Q1" s="111">
        <v>40114</v>
      </c>
      <c r="R1" s="111">
        <v>40119</v>
      </c>
      <c r="S1" s="111">
        <v>40121</v>
      </c>
      <c r="T1" s="119">
        <v>40135</v>
      </c>
      <c r="U1" s="91">
        <v>40140</v>
      </c>
      <c r="V1" s="91">
        <v>40142</v>
      </c>
      <c r="W1" s="91">
        <v>40147</v>
      </c>
      <c r="X1" s="91">
        <v>40149</v>
      </c>
      <c r="Y1" s="91">
        <v>40154</v>
      </c>
      <c r="Z1" s="120">
        <v>40156</v>
      </c>
      <c r="AB1" t="s">
        <v>652</v>
      </c>
      <c r="AC1" t="s">
        <v>653</v>
      </c>
      <c r="AD1">
        <v>21</v>
      </c>
    </row>
    <row r="2" spans="1:30" ht="15.75" thickTop="1">
      <c r="A2" s="116" t="s">
        <v>71</v>
      </c>
      <c r="B2" s="87" t="s">
        <v>388</v>
      </c>
      <c r="C2" s="88">
        <v>1</v>
      </c>
      <c r="D2" s="88"/>
      <c r="E2" s="88">
        <v>1</v>
      </c>
      <c r="F2" s="88">
        <v>1</v>
      </c>
      <c r="G2" s="88">
        <v>1</v>
      </c>
      <c r="H2" s="88">
        <v>1</v>
      </c>
      <c r="I2" s="88">
        <v>1</v>
      </c>
      <c r="J2" s="88">
        <v>1</v>
      </c>
      <c r="K2" s="88">
        <v>1</v>
      </c>
      <c r="L2" s="88"/>
      <c r="M2" s="109">
        <v>1</v>
      </c>
      <c r="N2" s="88">
        <v>1</v>
      </c>
      <c r="O2" s="88">
        <v>1</v>
      </c>
      <c r="P2" s="88">
        <v>1</v>
      </c>
      <c r="Q2" s="88">
        <v>1</v>
      </c>
      <c r="R2" s="88">
        <v>1</v>
      </c>
      <c r="S2" s="106">
        <v>1</v>
      </c>
      <c r="T2" s="99">
        <v>1</v>
      </c>
      <c r="U2" s="121">
        <v>1</v>
      </c>
      <c r="V2" s="121"/>
      <c r="W2" s="121">
        <v>1</v>
      </c>
      <c r="X2" s="121">
        <v>1</v>
      </c>
      <c r="Y2" s="121">
        <v>1</v>
      </c>
      <c r="Z2" s="122">
        <v>1</v>
      </c>
      <c r="AB2">
        <f>COUNT(C2:AA2)</f>
        <v>21</v>
      </c>
      <c r="AC2">
        <f>(AB2/$AD$1)</f>
        <v>1</v>
      </c>
    </row>
    <row r="3" spans="1:30">
      <c r="A3" s="113" t="s">
        <v>592</v>
      </c>
      <c r="B3" s="85" t="s">
        <v>593</v>
      </c>
      <c r="C3" s="86">
        <v>1</v>
      </c>
      <c r="D3" s="86"/>
      <c r="E3" s="86">
        <v>1</v>
      </c>
      <c r="F3" s="86">
        <v>1</v>
      </c>
      <c r="G3" s="86">
        <v>1</v>
      </c>
      <c r="H3" s="86">
        <v>1</v>
      </c>
      <c r="I3" s="86">
        <v>1</v>
      </c>
      <c r="J3" s="86">
        <v>1</v>
      </c>
      <c r="K3" s="86">
        <v>1</v>
      </c>
      <c r="L3" s="86"/>
      <c r="M3" s="100">
        <v>1</v>
      </c>
      <c r="N3" s="86">
        <v>1</v>
      </c>
      <c r="O3" s="86">
        <v>1</v>
      </c>
      <c r="P3" s="86">
        <v>1</v>
      </c>
      <c r="Q3" s="86">
        <v>1</v>
      </c>
      <c r="R3" s="86">
        <v>1</v>
      </c>
      <c r="S3" s="101">
        <v>1</v>
      </c>
      <c r="T3" s="100">
        <v>1</v>
      </c>
      <c r="U3" s="86">
        <v>1</v>
      </c>
      <c r="V3" s="86"/>
      <c r="W3" s="86">
        <v>1</v>
      </c>
      <c r="X3" s="86">
        <v>1</v>
      </c>
      <c r="Y3" s="86">
        <v>1</v>
      </c>
      <c r="Z3" s="101">
        <v>1</v>
      </c>
      <c r="AB3">
        <f t="shared" ref="AB3:AB59" si="0">COUNT(C3:AA3)</f>
        <v>21</v>
      </c>
      <c r="AC3">
        <f t="shared" ref="AC3:AC59" si="1">(AB3/$AD$1)</f>
        <v>1</v>
      </c>
    </row>
    <row r="4" spans="1:30">
      <c r="A4" s="113" t="s">
        <v>397</v>
      </c>
      <c r="B4" s="85" t="s">
        <v>398</v>
      </c>
      <c r="C4" s="86">
        <v>1</v>
      </c>
      <c r="D4" s="86"/>
      <c r="E4" s="86">
        <v>1</v>
      </c>
      <c r="F4" s="86">
        <v>1</v>
      </c>
      <c r="G4" s="86">
        <v>1</v>
      </c>
      <c r="H4" s="86">
        <v>1</v>
      </c>
      <c r="I4" s="86">
        <v>1</v>
      </c>
      <c r="J4" s="86">
        <v>1</v>
      </c>
      <c r="K4" s="86">
        <v>1</v>
      </c>
      <c r="L4" s="86"/>
      <c r="M4" s="100">
        <v>1</v>
      </c>
      <c r="N4" s="86">
        <v>1</v>
      </c>
      <c r="O4" s="86">
        <v>1</v>
      </c>
      <c r="P4" s="86">
        <v>1</v>
      </c>
      <c r="Q4" s="86">
        <v>1</v>
      </c>
      <c r="R4" s="86">
        <v>1</v>
      </c>
      <c r="S4" s="101">
        <v>1</v>
      </c>
      <c r="T4" s="100">
        <v>1</v>
      </c>
      <c r="U4" s="86">
        <v>1</v>
      </c>
      <c r="V4" s="86"/>
      <c r="W4" s="86">
        <v>1</v>
      </c>
      <c r="X4" s="86">
        <v>1</v>
      </c>
      <c r="Y4" s="86">
        <v>1</v>
      </c>
      <c r="Z4" s="101">
        <v>1</v>
      </c>
      <c r="AB4">
        <f t="shared" si="0"/>
        <v>21</v>
      </c>
      <c r="AC4">
        <f t="shared" si="1"/>
        <v>1</v>
      </c>
    </row>
    <row r="5" spans="1:30">
      <c r="A5" s="113" t="s">
        <v>13</v>
      </c>
      <c r="B5" s="85" t="s">
        <v>15</v>
      </c>
      <c r="C5" s="86">
        <v>1</v>
      </c>
      <c r="D5" s="86"/>
      <c r="E5" s="86">
        <v>1</v>
      </c>
      <c r="F5" s="86">
        <v>1</v>
      </c>
      <c r="G5" s="86">
        <v>1</v>
      </c>
      <c r="H5" s="86">
        <v>1</v>
      </c>
      <c r="I5" s="86"/>
      <c r="J5" s="86">
        <v>1</v>
      </c>
      <c r="K5" s="86">
        <v>1</v>
      </c>
      <c r="L5" s="86"/>
      <c r="M5" s="100">
        <v>1</v>
      </c>
      <c r="N5" s="86">
        <v>1</v>
      </c>
      <c r="O5" s="86">
        <v>1</v>
      </c>
      <c r="P5" s="86">
        <v>1</v>
      </c>
      <c r="Q5" s="86">
        <v>1</v>
      </c>
      <c r="R5" s="86"/>
      <c r="S5" s="101">
        <v>1</v>
      </c>
      <c r="T5" s="100">
        <v>1</v>
      </c>
      <c r="U5" s="86">
        <v>1</v>
      </c>
      <c r="V5" s="86"/>
      <c r="W5" s="86">
        <v>1</v>
      </c>
      <c r="X5" s="86"/>
      <c r="Y5" s="86"/>
      <c r="Z5" s="101">
        <v>1</v>
      </c>
      <c r="AB5">
        <f t="shared" si="0"/>
        <v>17</v>
      </c>
      <c r="AC5">
        <f t="shared" si="1"/>
        <v>0.80952380952380953</v>
      </c>
    </row>
    <row r="6" spans="1:30">
      <c r="A6" s="113" t="s">
        <v>579</v>
      </c>
      <c r="B6" s="85" t="s">
        <v>81</v>
      </c>
      <c r="C6" s="86">
        <v>1</v>
      </c>
      <c r="D6" s="86"/>
      <c r="E6" s="86">
        <v>1</v>
      </c>
      <c r="F6" s="86">
        <v>1</v>
      </c>
      <c r="G6" s="86">
        <v>1</v>
      </c>
      <c r="H6" s="86">
        <v>1</v>
      </c>
      <c r="I6" s="86"/>
      <c r="J6" s="86">
        <v>1</v>
      </c>
      <c r="K6" s="86">
        <v>1</v>
      </c>
      <c r="L6" s="86"/>
      <c r="M6" s="100">
        <v>1</v>
      </c>
      <c r="N6" s="86">
        <v>1</v>
      </c>
      <c r="O6" s="86">
        <v>1</v>
      </c>
      <c r="P6" s="86">
        <v>1</v>
      </c>
      <c r="Q6" s="86">
        <v>1</v>
      </c>
      <c r="R6" s="86"/>
      <c r="S6" s="101"/>
      <c r="T6" s="100">
        <v>1</v>
      </c>
      <c r="U6" s="86">
        <v>1</v>
      </c>
      <c r="V6" s="86"/>
      <c r="W6" s="86">
        <v>1</v>
      </c>
      <c r="X6" s="86">
        <v>1</v>
      </c>
      <c r="Y6" s="86"/>
      <c r="Z6" s="101"/>
      <c r="AB6">
        <f t="shared" si="0"/>
        <v>16</v>
      </c>
      <c r="AC6">
        <f t="shared" si="1"/>
        <v>0.76190476190476186</v>
      </c>
    </row>
    <row r="7" spans="1:30">
      <c r="A7" s="113" t="s">
        <v>404</v>
      </c>
      <c r="B7" s="85" t="s">
        <v>405</v>
      </c>
      <c r="C7" s="86">
        <v>1</v>
      </c>
      <c r="D7" s="86"/>
      <c r="E7" s="86">
        <v>1</v>
      </c>
      <c r="F7" s="86">
        <v>1</v>
      </c>
      <c r="G7" s="86">
        <v>1</v>
      </c>
      <c r="H7" s="86"/>
      <c r="I7" s="86">
        <v>1</v>
      </c>
      <c r="J7" s="86">
        <v>1</v>
      </c>
      <c r="K7" s="86">
        <v>1</v>
      </c>
      <c r="L7" s="86"/>
      <c r="M7" s="100">
        <v>1</v>
      </c>
      <c r="N7" s="86">
        <v>1</v>
      </c>
      <c r="O7" s="86">
        <v>1</v>
      </c>
      <c r="P7" s="86">
        <v>1</v>
      </c>
      <c r="Q7" s="86">
        <v>1</v>
      </c>
      <c r="R7" s="86">
        <v>1</v>
      </c>
      <c r="S7" s="101">
        <v>1</v>
      </c>
      <c r="T7" s="100">
        <v>1</v>
      </c>
      <c r="U7" s="86">
        <v>1</v>
      </c>
      <c r="V7" s="86"/>
      <c r="W7" s="86">
        <v>1</v>
      </c>
      <c r="X7" s="86">
        <v>1</v>
      </c>
      <c r="Y7" s="86">
        <v>1</v>
      </c>
      <c r="Z7" s="101">
        <v>1</v>
      </c>
      <c r="AB7">
        <f t="shared" si="0"/>
        <v>20</v>
      </c>
      <c r="AC7">
        <f t="shared" si="1"/>
        <v>0.95238095238095233</v>
      </c>
    </row>
    <row r="8" spans="1:30">
      <c r="A8" s="113" t="s">
        <v>411</v>
      </c>
      <c r="B8" s="85" t="s">
        <v>5</v>
      </c>
      <c r="C8" s="86">
        <v>1</v>
      </c>
      <c r="D8" s="86"/>
      <c r="E8" s="86">
        <v>1</v>
      </c>
      <c r="F8" s="86">
        <v>1</v>
      </c>
      <c r="G8" s="86">
        <v>1</v>
      </c>
      <c r="H8" s="86">
        <v>1</v>
      </c>
      <c r="I8" s="86"/>
      <c r="J8" s="86">
        <v>1</v>
      </c>
      <c r="K8" s="86">
        <v>1</v>
      </c>
      <c r="L8" s="86"/>
      <c r="M8" s="100">
        <v>1</v>
      </c>
      <c r="N8" s="86">
        <v>1</v>
      </c>
      <c r="O8" s="86">
        <v>1</v>
      </c>
      <c r="P8" s="86">
        <v>1</v>
      </c>
      <c r="Q8" s="86">
        <v>1</v>
      </c>
      <c r="R8" s="86">
        <v>1</v>
      </c>
      <c r="S8" s="101">
        <v>1</v>
      </c>
      <c r="T8" s="100">
        <v>1</v>
      </c>
      <c r="U8" s="86">
        <v>1</v>
      </c>
      <c r="V8" s="86"/>
      <c r="W8" s="86">
        <v>1</v>
      </c>
      <c r="X8" s="86">
        <v>1</v>
      </c>
      <c r="Y8" s="86">
        <v>1</v>
      </c>
      <c r="Z8" s="101">
        <v>1</v>
      </c>
      <c r="AB8">
        <f t="shared" si="0"/>
        <v>20</v>
      </c>
      <c r="AC8">
        <f t="shared" si="1"/>
        <v>0.95238095238095233</v>
      </c>
    </row>
    <row r="9" spans="1:30">
      <c r="A9" s="113" t="s">
        <v>417</v>
      </c>
      <c r="B9" s="85" t="s">
        <v>34</v>
      </c>
      <c r="C9" s="86">
        <v>1</v>
      </c>
      <c r="D9" s="86"/>
      <c r="E9" s="86">
        <v>1</v>
      </c>
      <c r="F9" s="86">
        <v>1</v>
      </c>
      <c r="G9" s="86">
        <v>1</v>
      </c>
      <c r="H9" s="86">
        <v>1</v>
      </c>
      <c r="I9" s="86">
        <v>1</v>
      </c>
      <c r="J9" s="86">
        <v>1</v>
      </c>
      <c r="K9" s="86">
        <v>1</v>
      </c>
      <c r="L9" s="86"/>
      <c r="M9" s="100">
        <v>1</v>
      </c>
      <c r="N9" s="86">
        <v>1</v>
      </c>
      <c r="O9" s="86">
        <v>1</v>
      </c>
      <c r="P9" s="86">
        <v>1</v>
      </c>
      <c r="Q9" s="86"/>
      <c r="R9" s="86">
        <v>1</v>
      </c>
      <c r="S9" s="101">
        <v>1</v>
      </c>
      <c r="T9" s="100">
        <v>1</v>
      </c>
      <c r="U9" s="86">
        <v>1</v>
      </c>
      <c r="V9" s="86"/>
      <c r="W9" s="86">
        <v>1</v>
      </c>
      <c r="X9" s="86">
        <v>1</v>
      </c>
      <c r="Y9" s="86"/>
      <c r="Z9" s="101">
        <v>1</v>
      </c>
      <c r="AB9">
        <f t="shared" si="0"/>
        <v>19</v>
      </c>
      <c r="AC9">
        <f t="shared" si="1"/>
        <v>0.90476190476190477</v>
      </c>
    </row>
    <row r="10" spans="1:30">
      <c r="A10" s="113" t="s">
        <v>418</v>
      </c>
      <c r="B10" s="85" t="s">
        <v>419</v>
      </c>
      <c r="C10" s="86"/>
      <c r="D10" s="86"/>
      <c r="E10" s="86"/>
      <c r="F10" s="86">
        <v>1</v>
      </c>
      <c r="G10" s="86">
        <v>1</v>
      </c>
      <c r="H10" s="86">
        <v>1</v>
      </c>
      <c r="I10" s="86">
        <v>1</v>
      </c>
      <c r="J10" s="86">
        <v>1</v>
      </c>
      <c r="K10" s="86">
        <v>1</v>
      </c>
      <c r="L10" s="86"/>
      <c r="M10" s="100"/>
      <c r="N10" s="86">
        <v>1</v>
      </c>
      <c r="O10" s="86">
        <v>1</v>
      </c>
      <c r="P10" s="86">
        <v>1</v>
      </c>
      <c r="Q10" s="86">
        <v>1</v>
      </c>
      <c r="R10" s="86">
        <v>1</v>
      </c>
      <c r="S10" s="101"/>
      <c r="T10" s="100"/>
      <c r="U10" s="86"/>
      <c r="V10" s="86"/>
      <c r="W10" s="86"/>
      <c r="X10" s="86"/>
      <c r="Y10" s="86"/>
      <c r="Z10" s="101"/>
      <c r="AB10">
        <f t="shared" si="0"/>
        <v>11</v>
      </c>
      <c r="AC10">
        <f t="shared" si="1"/>
        <v>0.52380952380952384</v>
      </c>
    </row>
    <row r="11" spans="1:30">
      <c r="A11" s="113" t="s">
        <v>424</v>
      </c>
      <c r="B11" s="85" t="s">
        <v>425</v>
      </c>
      <c r="C11" s="86">
        <v>1</v>
      </c>
      <c r="D11" s="86"/>
      <c r="E11" s="86">
        <v>1</v>
      </c>
      <c r="F11" s="86">
        <v>1</v>
      </c>
      <c r="G11" s="86">
        <v>1</v>
      </c>
      <c r="H11" s="86">
        <v>1</v>
      </c>
      <c r="I11" s="86">
        <v>1</v>
      </c>
      <c r="J11" s="86">
        <v>1</v>
      </c>
      <c r="K11" s="86">
        <v>1</v>
      </c>
      <c r="L11" s="86"/>
      <c r="M11" s="100">
        <v>1</v>
      </c>
      <c r="N11" s="86">
        <v>1</v>
      </c>
      <c r="O11" s="86">
        <v>1</v>
      </c>
      <c r="P11" s="86">
        <v>1</v>
      </c>
      <c r="Q11" s="86">
        <v>1</v>
      </c>
      <c r="R11" s="86">
        <v>1</v>
      </c>
      <c r="S11" s="101">
        <v>1</v>
      </c>
      <c r="T11" s="100">
        <v>1</v>
      </c>
      <c r="U11" s="86">
        <v>1</v>
      </c>
      <c r="V11" s="86"/>
      <c r="W11" s="86">
        <v>1</v>
      </c>
      <c r="X11" s="86">
        <v>1</v>
      </c>
      <c r="Y11" s="86">
        <v>1</v>
      </c>
      <c r="Z11" s="101">
        <v>1</v>
      </c>
      <c r="AB11">
        <f t="shared" si="0"/>
        <v>21</v>
      </c>
      <c r="AC11">
        <f t="shared" si="1"/>
        <v>1</v>
      </c>
    </row>
    <row r="12" spans="1:30">
      <c r="A12" s="113" t="s">
        <v>429</v>
      </c>
      <c r="B12" s="85" t="s">
        <v>430</v>
      </c>
      <c r="C12" s="86">
        <v>1</v>
      </c>
      <c r="D12" s="86"/>
      <c r="E12" s="86">
        <v>1</v>
      </c>
      <c r="F12" s="86">
        <v>1</v>
      </c>
      <c r="G12" s="86">
        <v>1</v>
      </c>
      <c r="H12" s="86">
        <v>1</v>
      </c>
      <c r="I12" s="86">
        <v>1</v>
      </c>
      <c r="J12" s="86">
        <v>1</v>
      </c>
      <c r="K12" s="86">
        <v>1</v>
      </c>
      <c r="L12" s="86"/>
      <c r="M12" s="100">
        <v>1</v>
      </c>
      <c r="N12" s="86">
        <v>1</v>
      </c>
      <c r="O12" s="86">
        <v>1</v>
      </c>
      <c r="P12" s="86">
        <v>1</v>
      </c>
      <c r="Q12" s="86">
        <v>1</v>
      </c>
      <c r="R12" s="86">
        <v>1</v>
      </c>
      <c r="S12" s="101">
        <v>1</v>
      </c>
      <c r="T12" s="100">
        <v>1</v>
      </c>
      <c r="U12" s="86">
        <v>1</v>
      </c>
      <c r="V12" s="86"/>
      <c r="W12" s="86">
        <v>1</v>
      </c>
      <c r="X12" s="86">
        <v>1</v>
      </c>
      <c r="Y12" s="86">
        <v>1</v>
      </c>
      <c r="Z12" s="101">
        <v>1</v>
      </c>
      <c r="AB12">
        <f t="shared" si="0"/>
        <v>21</v>
      </c>
      <c r="AC12">
        <f t="shared" si="1"/>
        <v>1</v>
      </c>
    </row>
    <row r="13" spans="1:30">
      <c r="A13" s="113" t="s">
        <v>429</v>
      </c>
      <c r="B13" s="85" t="s">
        <v>434</v>
      </c>
      <c r="C13" s="86">
        <v>1</v>
      </c>
      <c r="D13" s="86"/>
      <c r="E13" s="86">
        <v>1</v>
      </c>
      <c r="F13" s="86">
        <v>1</v>
      </c>
      <c r="G13" s="86">
        <v>1</v>
      </c>
      <c r="H13" s="86">
        <v>1</v>
      </c>
      <c r="I13" s="86"/>
      <c r="J13" s="86">
        <v>1</v>
      </c>
      <c r="K13" s="86">
        <v>1</v>
      </c>
      <c r="L13" s="86"/>
      <c r="M13" s="100">
        <v>1</v>
      </c>
      <c r="N13" s="86">
        <v>1</v>
      </c>
      <c r="O13" s="86">
        <v>1</v>
      </c>
      <c r="P13" s="86">
        <v>1</v>
      </c>
      <c r="Q13" s="86">
        <v>1</v>
      </c>
      <c r="R13" s="86">
        <v>1</v>
      </c>
      <c r="S13" s="101">
        <v>1</v>
      </c>
      <c r="T13" s="100"/>
      <c r="U13" s="86">
        <v>1</v>
      </c>
      <c r="V13" s="86"/>
      <c r="W13" s="86"/>
      <c r="X13" s="86">
        <v>1</v>
      </c>
      <c r="Y13" s="86">
        <v>1</v>
      </c>
      <c r="Z13" s="101">
        <v>1</v>
      </c>
      <c r="AB13">
        <f t="shared" si="0"/>
        <v>18</v>
      </c>
      <c r="AC13">
        <f t="shared" si="1"/>
        <v>0.8571428571428571</v>
      </c>
    </row>
    <row r="14" spans="1:30">
      <c r="A14" s="113" t="s">
        <v>437</v>
      </c>
      <c r="B14" s="85" t="s">
        <v>10</v>
      </c>
      <c r="C14" s="86">
        <v>1</v>
      </c>
      <c r="D14" s="86"/>
      <c r="E14" s="86">
        <v>1</v>
      </c>
      <c r="F14" s="86">
        <v>1</v>
      </c>
      <c r="G14" s="86">
        <v>1</v>
      </c>
      <c r="H14" s="86"/>
      <c r="I14" s="86">
        <v>1</v>
      </c>
      <c r="J14" s="86">
        <v>1</v>
      </c>
      <c r="K14" s="86">
        <v>1</v>
      </c>
      <c r="L14" s="86"/>
      <c r="M14" s="100">
        <v>1</v>
      </c>
      <c r="N14" s="86">
        <v>1</v>
      </c>
      <c r="O14" s="86">
        <v>1</v>
      </c>
      <c r="P14" s="86">
        <v>1</v>
      </c>
      <c r="Q14" s="86">
        <v>1</v>
      </c>
      <c r="R14" s="86">
        <v>1</v>
      </c>
      <c r="S14" s="101">
        <v>1</v>
      </c>
      <c r="T14" s="100">
        <v>1</v>
      </c>
      <c r="U14" s="86">
        <v>1</v>
      </c>
      <c r="V14" s="86"/>
      <c r="W14" s="86">
        <v>1</v>
      </c>
      <c r="X14" s="86">
        <v>1</v>
      </c>
      <c r="Y14" s="86">
        <v>1</v>
      </c>
      <c r="Z14" s="101">
        <v>1</v>
      </c>
      <c r="AB14">
        <f t="shared" si="0"/>
        <v>20</v>
      </c>
      <c r="AC14">
        <f t="shared" si="1"/>
        <v>0.95238095238095233</v>
      </c>
    </row>
    <row r="15" spans="1:30">
      <c r="A15" s="113" t="s">
        <v>442</v>
      </c>
      <c r="B15" s="85" t="s">
        <v>443</v>
      </c>
      <c r="C15" s="86">
        <v>1</v>
      </c>
      <c r="D15" s="86"/>
      <c r="E15" s="86"/>
      <c r="F15" s="86">
        <v>1</v>
      </c>
      <c r="G15" s="86">
        <v>1</v>
      </c>
      <c r="H15" s="86"/>
      <c r="I15" s="86"/>
      <c r="J15" s="86">
        <v>1</v>
      </c>
      <c r="K15" s="86"/>
      <c r="L15" s="86"/>
      <c r="M15" s="100"/>
      <c r="N15" s="86"/>
      <c r="O15" s="86"/>
      <c r="P15" s="86"/>
      <c r="Q15" s="86"/>
      <c r="R15" s="86">
        <v>1</v>
      </c>
      <c r="S15" s="101">
        <v>1</v>
      </c>
      <c r="T15" s="100"/>
      <c r="U15" s="86"/>
      <c r="V15" s="86"/>
      <c r="W15" s="86"/>
      <c r="X15" s="86"/>
      <c r="Y15" s="86"/>
      <c r="Z15" s="101">
        <v>1</v>
      </c>
      <c r="AB15">
        <f t="shared" si="0"/>
        <v>7</v>
      </c>
      <c r="AC15">
        <f t="shared" si="1"/>
        <v>0.33333333333333331</v>
      </c>
    </row>
    <row r="16" spans="1:30">
      <c r="A16" s="113" t="s">
        <v>580</v>
      </c>
      <c r="B16" s="85" t="s">
        <v>581</v>
      </c>
      <c r="C16" s="86">
        <v>1</v>
      </c>
      <c r="D16" s="86"/>
      <c r="E16" s="86">
        <v>1</v>
      </c>
      <c r="F16" s="86">
        <v>1</v>
      </c>
      <c r="G16" s="86">
        <v>1</v>
      </c>
      <c r="H16" s="86">
        <v>1</v>
      </c>
      <c r="I16" s="86">
        <v>1</v>
      </c>
      <c r="J16" s="86">
        <v>1</v>
      </c>
      <c r="K16" s="86">
        <v>1</v>
      </c>
      <c r="L16" s="86"/>
      <c r="M16" s="100">
        <v>1</v>
      </c>
      <c r="N16" s="86">
        <v>1</v>
      </c>
      <c r="O16" s="86">
        <v>1</v>
      </c>
      <c r="P16" s="86">
        <v>1</v>
      </c>
      <c r="Q16" s="86">
        <v>1</v>
      </c>
      <c r="R16" s="86">
        <v>1</v>
      </c>
      <c r="S16" s="101">
        <v>1</v>
      </c>
      <c r="T16" s="100">
        <v>1</v>
      </c>
      <c r="U16" s="86">
        <v>1</v>
      </c>
      <c r="V16" s="86"/>
      <c r="W16" s="86">
        <v>1</v>
      </c>
      <c r="X16" s="86">
        <v>1</v>
      </c>
      <c r="Y16" s="86">
        <v>1</v>
      </c>
      <c r="Z16" s="101">
        <v>1</v>
      </c>
      <c r="AB16">
        <f t="shared" si="0"/>
        <v>21</v>
      </c>
      <c r="AC16">
        <f t="shared" si="1"/>
        <v>1</v>
      </c>
    </row>
    <row r="17" spans="1:29">
      <c r="A17" s="113" t="s">
        <v>595</v>
      </c>
      <c r="B17" s="85" t="s">
        <v>596</v>
      </c>
      <c r="C17" s="86">
        <v>1</v>
      </c>
      <c r="D17" s="86"/>
      <c r="E17" s="86">
        <v>1</v>
      </c>
      <c r="F17" s="86">
        <v>1</v>
      </c>
      <c r="G17" s="86">
        <v>1</v>
      </c>
      <c r="H17" s="86">
        <v>1</v>
      </c>
      <c r="I17" s="86"/>
      <c r="J17" s="86"/>
      <c r="K17" s="86"/>
      <c r="L17" s="86"/>
      <c r="M17" s="100">
        <v>1</v>
      </c>
      <c r="N17" s="86">
        <v>1</v>
      </c>
      <c r="O17" s="86"/>
      <c r="P17" s="86"/>
      <c r="Q17" s="86"/>
      <c r="R17" s="86"/>
      <c r="S17" s="101"/>
      <c r="T17" s="100"/>
      <c r="U17" s="86"/>
      <c r="V17" s="86"/>
      <c r="W17" s="86"/>
      <c r="X17" s="86"/>
      <c r="Y17" s="86"/>
      <c r="Z17" s="101"/>
      <c r="AB17">
        <f t="shared" si="0"/>
        <v>7</v>
      </c>
      <c r="AC17">
        <f t="shared" si="1"/>
        <v>0.33333333333333331</v>
      </c>
    </row>
    <row r="18" spans="1:29">
      <c r="A18" s="113" t="s">
        <v>448</v>
      </c>
      <c r="B18" s="85" t="s">
        <v>120</v>
      </c>
      <c r="C18" s="86">
        <v>1</v>
      </c>
      <c r="D18" s="86"/>
      <c r="E18" s="86">
        <v>1</v>
      </c>
      <c r="F18" s="86">
        <v>1</v>
      </c>
      <c r="G18" s="86">
        <v>1</v>
      </c>
      <c r="H18" s="86">
        <v>1</v>
      </c>
      <c r="I18" s="86">
        <v>1</v>
      </c>
      <c r="J18" s="86">
        <v>1</v>
      </c>
      <c r="K18" s="86">
        <v>1</v>
      </c>
      <c r="L18" s="86"/>
      <c r="M18" s="100">
        <v>1</v>
      </c>
      <c r="N18" s="86"/>
      <c r="O18" s="86">
        <v>1</v>
      </c>
      <c r="P18" s="86">
        <v>1</v>
      </c>
      <c r="Q18" s="86">
        <v>1</v>
      </c>
      <c r="R18" s="86">
        <v>1</v>
      </c>
      <c r="S18" s="101">
        <v>1</v>
      </c>
      <c r="T18" s="100">
        <v>1</v>
      </c>
      <c r="U18" s="86"/>
      <c r="V18" s="86"/>
      <c r="W18" s="86">
        <v>1</v>
      </c>
      <c r="X18" s="86">
        <v>1</v>
      </c>
      <c r="Y18" s="86">
        <v>1</v>
      </c>
      <c r="Z18" s="101">
        <v>1</v>
      </c>
      <c r="AB18">
        <f t="shared" si="0"/>
        <v>19</v>
      </c>
      <c r="AC18">
        <f t="shared" si="1"/>
        <v>0.90476190476190477</v>
      </c>
    </row>
    <row r="19" spans="1:29">
      <c r="A19" s="113" t="s">
        <v>451</v>
      </c>
      <c r="B19" s="85" t="s">
        <v>452</v>
      </c>
      <c r="C19" s="86">
        <v>1</v>
      </c>
      <c r="D19" s="86"/>
      <c r="E19" s="86">
        <v>1</v>
      </c>
      <c r="F19" s="86">
        <v>1</v>
      </c>
      <c r="G19" s="86">
        <v>1</v>
      </c>
      <c r="H19" s="86">
        <v>1</v>
      </c>
      <c r="I19" s="86">
        <v>1</v>
      </c>
      <c r="J19" s="86">
        <v>1</v>
      </c>
      <c r="K19" s="86">
        <v>1</v>
      </c>
      <c r="L19" s="86"/>
      <c r="M19" s="100">
        <v>1</v>
      </c>
      <c r="N19" s="86">
        <v>1</v>
      </c>
      <c r="O19" s="86">
        <v>1</v>
      </c>
      <c r="P19" s="86">
        <v>1</v>
      </c>
      <c r="Q19" s="86">
        <v>1</v>
      </c>
      <c r="R19" s="86">
        <v>1</v>
      </c>
      <c r="S19" s="101">
        <v>1</v>
      </c>
      <c r="T19" s="100">
        <v>1</v>
      </c>
      <c r="U19" s="86">
        <v>1</v>
      </c>
      <c r="V19" s="86"/>
      <c r="W19" s="86">
        <v>1</v>
      </c>
      <c r="X19" s="86">
        <v>1</v>
      </c>
      <c r="Y19" s="86">
        <v>1</v>
      </c>
      <c r="Z19" s="101">
        <v>1</v>
      </c>
      <c r="AB19">
        <f t="shared" si="0"/>
        <v>21</v>
      </c>
      <c r="AC19">
        <f t="shared" si="1"/>
        <v>1</v>
      </c>
    </row>
    <row r="20" spans="1:29">
      <c r="A20" s="113" t="s">
        <v>455</v>
      </c>
      <c r="B20" s="85" t="s">
        <v>456</v>
      </c>
      <c r="C20" s="86">
        <v>1</v>
      </c>
      <c r="D20" s="86"/>
      <c r="E20" s="86">
        <v>1</v>
      </c>
      <c r="F20" s="86">
        <v>1</v>
      </c>
      <c r="G20" s="86"/>
      <c r="H20" s="86">
        <v>1</v>
      </c>
      <c r="I20" s="86"/>
      <c r="J20" s="86">
        <v>1</v>
      </c>
      <c r="K20" s="86">
        <v>1</v>
      </c>
      <c r="L20" s="86"/>
      <c r="M20" s="100">
        <v>1</v>
      </c>
      <c r="N20" s="86">
        <v>1</v>
      </c>
      <c r="O20" s="86">
        <v>1</v>
      </c>
      <c r="P20" s="86">
        <v>1</v>
      </c>
      <c r="Q20" s="86">
        <v>1</v>
      </c>
      <c r="R20" s="86">
        <v>1</v>
      </c>
      <c r="S20" s="101">
        <v>1</v>
      </c>
      <c r="T20" s="100">
        <v>1</v>
      </c>
      <c r="U20" s="86">
        <v>1</v>
      </c>
      <c r="V20" s="86"/>
      <c r="W20" s="86">
        <v>1</v>
      </c>
      <c r="X20" s="86"/>
      <c r="Y20" s="86">
        <v>1</v>
      </c>
      <c r="Z20" s="101">
        <v>1</v>
      </c>
      <c r="AB20">
        <f t="shared" si="0"/>
        <v>18</v>
      </c>
      <c r="AC20">
        <f t="shared" si="1"/>
        <v>0.8571428571428571</v>
      </c>
    </row>
    <row r="21" spans="1:29">
      <c r="A21" s="113" t="s">
        <v>458</v>
      </c>
      <c r="B21" s="85" t="s">
        <v>457</v>
      </c>
      <c r="C21" s="86">
        <v>1</v>
      </c>
      <c r="D21" s="86"/>
      <c r="E21" s="86">
        <v>1</v>
      </c>
      <c r="F21" s="86"/>
      <c r="G21" s="86">
        <v>1</v>
      </c>
      <c r="H21" s="86"/>
      <c r="I21" s="86">
        <v>1</v>
      </c>
      <c r="J21" s="86">
        <v>1</v>
      </c>
      <c r="K21" s="86">
        <v>1</v>
      </c>
      <c r="L21" s="86"/>
      <c r="M21" s="100">
        <v>1</v>
      </c>
      <c r="N21" s="86"/>
      <c r="O21" s="86">
        <v>1</v>
      </c>
      <c r="P21" s="86">
        <v>1</v>
      </c>
      <c r="Q21" s="86">
        <v>1</v>
      </c>
      <c r="R21" s="86"/>
      <c r="S21" s="101">
        <v>1</v>
      </c>
      <c r="T21" s="100">
        <v>1</v>
      </c>
      <c r="U21" s="86">
        <v>1</v>
      </c>
      <c r="V21" s="86"/>
      <c r="W21" s="86">
        <v>1</v>
      </c>
      <c r="X21" s="86">
        <v>1</v>
      </c>
      <c r="Y21" s="86">
        <v>1</v>
      </c>
      <c r="Z21" s="101">
        <v>1</v>
      </c>
      <c r="AB21">
        <f t="shared" si="0"/>
        <v>17</v>
      </c>
      <c r="AC21">
        <f t="shared" si="1"/>
        <v>0.80952380952380953</v>
      </c>
    </row>
    <row r="22" spans="1:29">
      <c r="A22" s="113" t="s">
        <v>462</v>
      </c>
      <c r="B22" s="85" t="s">
        <v>463</v>
      </c>
      <c r="C22" s="86"/>
      <c r="D22" s="86"/>
      <c r="E22" s="86">
        <v>1</v>
      </c>
      <c r="F22" s="86">
        <v>1</v>
      </c>
      <c r="G22" s="86">
        <v>1</v>
      </c>
      <c r="H22" s="86">
        <v>1</v>
      </c>
      <c r="I22" s="86">
        <v>1</v>
      </c>
      <c r="J22" s="86">
        <v>1</v>
      </c>
      <c r="K22" s="86">
        <v>1</v>
      </c>
      <c r="L22" s="86"/>
      <c r="M22" s="100">
        <v>1</v>
      </c>
      <c r="N22" s="86">
        <v>1</v>
      </c>
      <c r="O22" s="86"/>
      <c r="P22" s="86">
        <v>1</v>
      </c>
      <c r="Q22" s="86">
        <v>1</v>
      </c>
      <c r="R22" s="86"/>
      <c r="S22" s="101">
        <v>1</v>
      </c>
      <c r="T22" s="100">
        <v>1</v>
      </c>
      <c r="U22" s="86">
        <v>1</v>
      </c>
      <c r="V22" s="86"/>
      <c r="W22" s="86">
        <v>1</v>
      </c>
      <c r="X22" s="86"/>
      <c r="Y22" s="86">
        <v>1</v>
      </c>
      <c r="Z22" s="101">
        <v>1</v>
      </c>
      <c r="AB22">
        <f t="shared" si="0"/>
        <v>17</v>
      </c>
      <c r="AC22">
        <f t="shared" si="1"/>
        <v>0.80952380952380953</v>
      </c>
    </row>
    <row r="23" spans="1:29">
      <c r="A23" s="113" t="s">
        <v>467</v>
      </c>
      <c r="B23" s="85" t="s">
        <v>7</v>
      </c>
      <c r="C23" s="86">
        <v>1</v>
      </c>
      <c r="D23" s="86"/>
      <c r="E23" s="86">
        <v>1</v>
      </c>
      <c r="F23" s="86">
        <v>1</v>
      </c>
      <c r="G23" s="86">
        <v>1</v>
      </c>
      <c r="H23" s="86">
        <v>1</v>
      </c>
      <c r="I23" s="86">
        <v>1</v>
      </c>
      <c r="J23" s="86">
        <v>1</v>
      </c>
      <c r="K23" s="86">
        <v>1</v>
      </c>
      <c r="L23" s="86"/>
      <c r="M23" s="100">
        <v>1</v>
      </c>
      <c r="N23" s="86">
        <v>1</v>
      </c>
      <c r="O23" s="86">
        <v>1</v>
      </c>
      <c r="P23" s="86">
        <v>1</v>
      </c>
      <c r="Q23" s="86"/>
      <c r="R23" s="86">
        <v>1</v>
      </c>
      <c r="S23" s="101">
        <v>1</v>
      </c>
      <c r="T23" s="100"/>
      <c r="U23" s="86">
        <v>1</v>
      </c>
      <c r="V23" s="86"/>
      <c r="W23" s="86">
        <v>1</v>
      </c>
      <c r="X23" s="86">
        <v>1</v>
      </c>
      <c r="Y23" s="86">
        <v>1</v>
      </c>
      <c r="Z23" s="101">
        <v>1</v>
      </c>
      <c r="AB23">
        <f t="shared" si="0"/>
        <v>19</v>
      </c>
      <c r="AC23">
        <f t="shared" si="1"/>
        <v>0.90476190476190477</v>
      </c>
    </row>
    <row r="24" spans="1:29">
      <c r="A24" s="113" t="s">
        <v>568</v>
      </c>
      <c r="B24" s="85" t="s">
        <v>569</v>
      </c>
      <c r="C24" s="86">
        <v>1</v>
      </c>
      <c r="D24" s="86"/>
      <c r="E24" s="86">
        <v>1</v>
      </c>
      <c r="F24" s="86"/>
      <c r="G24" s="86">
        <v>1</v>
      </c>
      <c r="H24" s="86">
        <v>1</v>
      </c>
      <c r="I24" s="86">
        <v>1</v>
      </c>
      <c r="J24" s="86">
        <v>1</v>
      </c>
      <c r="K24" s="86">
        <v>1</v>
      </c>
      <c r="L24" s="86"/>
      <c r="M24" s="100">
        <v>1</v>
      </c>
      <c r="N24" s="86">
        <v>1</v>
      </c>
      <c r="O24" s="86">
        <v>1</v>
      </c>
      <c r="P24" s="86">
        <v>1</v>
      </c>
      <c r="Q24" s="86">
        <v>1</v>
      </c>
      <c r="R24" s="86">
        <v>1</v>
      </c>
      <c r="S24" s="101">
        <v>1</v>
      </c>
      <c r="T24" s="100">
        <v>1</v>
      </c>
      <c r="U24" s="86">
        <v>1</v>
      </c>
      <c r="V24" s="86"/>
      <c r="W24" s="86"/>
      <c r="X24" s="86">
        <v>1</v>
      </c>
      <c r="Y24" s="86">
        <v>1</v>
      </c>
      <c r="Z24" s="101">
        <v>1</v>
      </c>
      <c r="AB24">
        <f t="shared" si="0"/>
        <v>19</v>
      </c>
      <c r="AC24">
        <f t="shared" si="1"/>
        <v>0.90476190476190477</v>
      </c>
    </row>
    <row r="25" spans="1:29">
      <c r="A25" s="113" t="s">
        <v>471</v>
      </c>
      <c r="B25" s="85" t="s">
        <v>472</v>
      </c>
      <c r="C25" s="86">
        <v>1</v>
      </c>
      <c r="D25" s="86"/>
      <c r="E25" s="86">
        <v>1</v>
      </c>
      <c r="F25" s="86">
        <v>1</v>
      </c>
      <c r="G25" s="86">
        <v>1</v>
      </c>
      <c r="H25" s="86">
        <v>1</v>
      </c>
      <c r="I25" s="86">
        <v>1</v>
      </c>
      <c r="J25" s="86">
        <v>1</v>
      </c>
      <c r="K25" s="86">
        <v>1</v>
      </c>
      <c r="L25" s="86"/>
      <c r="M25" s="100">
        <v>1</v>
      </c>
      <c r="N25" s="86">
        <v>1</v>
      </c>
      <c r="O25" s="86">
        <v>1</v>
      </c>
      <c r="P25" s="86">
        <v>1</v>
      </c>
      <c r="Q25" s="86">
        <v>1</v>
      </c>
      <c r="R25" s="86">
        <v>1</v>
      </c>
      <c r="S25" s="101">
        <v>1</v>
      </c>
      <c r="T25" s="100">
        <v>1</v>
      </c>
      <c r="U25" s="86">
        <v>1</v>
      </c>
      <c r="V25" s="86"/>
      <c r="W25" s="86">
        <v>1</v>
      </c>
      <c r="X25" s="86">
        <v>1</v>
      </c>
      <c r="Y25" s="86">
        <v>1</v>
      </c>
      <c r="Z25" s="101">
        <v>1</v>
      </c>
      <c r="AB25">
        <f t="shared" si="0"/>
        <v>21</v>
      </c>
      <c r="AC25">
        <f t="shared" si="1"/>
        <v>1</v>
      </c>
    </row>
    <row r="26" spans="1:29">
      <c r="A26" s="113" t="s">
        <v>478</v>
      </c>
      <c r="B26" s="85" t="s">
        <v>543</v>
      </c>
      <c r="C26" s="86">
        <v>1</v>
      </c>
      <c r="D26" s="86"/>
      <c r="E26" s="86">
        <v>1</v>
      </c>
      <c r="F26" s="86">
        <v>1</v>
      </c>
      <c r="G26" s="86"/>
      <c r="H26" s="86"/>
      <c r="I26" s="86">
        <v>1</v>
      </c>
      <c r="J26" s="86">
        <v>1</v>
      </c>
      <c r="K26" s="86">
        <v>1</v>
      </c>
      <c r="L26" s="86"/>
      <c r="M26" s="100"/>
      <c r="N26" s="86">
        <v>1</v>
      </c>
      <c r="O26" s="86">
        <v>1</v>
      </c>
      <c r="P26" s="86">
        <v>1</v>
      </c>
      <c r="Q26" s="86"/>
      <c r="R26" s="86">
        <v>1</v>
      </c>
      <c r="S26" s="101">
        <v>1</v>
      </c>
      <c r="T26" s="100">
        <v>1</v>
      </c>
      <c r="U26" s="86"/>
      <c r="V26" s="86"/>
      <c r="W26" s="86">
        <v>1</v>
      </c>
      <c r="X26" s="86"/>
      <c r="Y26" s="86"/>
      <c r="Z26" s="101">
        <v>1</v>
      </c>
      <c r="AB26">
        <f t="shared" si="0"/>
        <v>14</v>
      </c>
      <c r="AC26">
        <f t="shared" si="1"/>
        <v>0.66666666666666663</v>
      </c>
    </row>
    <row r="27" spans="1:29">
      <c r="A27" s="113" t="s">
        <v>479</v>
      </c>
      <c r="B27" s="85" t="s">
        <v>480</v>
      </c>
      <c r="C27" s="86">
        <v>1</v>
      </c>
      <c r="D27" s="86"/>
      <c r="E27" s="86">
        <v>1</v>
      </c>
      <c r="F27" s="86">
        <v>1</v>
      </c>
      <c r="G27" s="86">
        <v>1</v>
      </c>
      <c r="H27" s="86">
        <v>1</v>
      </c>
      <c r="I27" s="86">
        <v>1</v>
      </c>
      <c r="J27" s="86">
        <v>1</v>
      </c>
      <c r="K27" s="86">
        <v>1</v>
      </c>
      <c r="L27" s="86"/>
      <c r="M27" s="100">
        <v>1</v>
      </c>
      <c r="N27" s="86">
        <v>1</v>
      </c>
      <c r="O27" s="86">
        <v>1</v>
      </c>
      <c r="P27" s="86">
        <v>1</v>
      </c>
      <c r="Q27" s="86">
        <v>1</v>
      </c>
      <c r="R27" s="86">
        <v>1</v>
      </c>
      <c r="S27" s="101">
        <v>1</v>
      </c>
      <c r="T27" s="100">
        <v>1</v>
      </c>
      <c r="U27" s="86">
        <v>1</v>
      </c>
      <c r="V27" s="86"/>
      <c r="W27" s="86">
        <v>1</v>
      </c>
      <c r="X27" s="86">
        <v>1</v>
      </c>
      <c r="Y27" s="86">
        <v>1</v>
      </c>
      <c r="Z27" s="101">
        <v>1</v>
      </c>
      <c r="AB27">
        <f t="shared" si="0"/>
        <v>21</v>
      </c>
      <c r="AC27">
        <f t="shared" si="1"/>
        <v>1</v>
      </c>
    </row>
    <row r="28" spans="1:29" ht="14.25" customHeight="1">
      <c r="A28" s="113" t="s">
        <v>484</v>
      </c>
      <c r="B28" s="85" t="s">
        <v>485</v>
      </c>
      <c r="C28" s="86">
        <v>1</v>
      </c>
      <c r="D28" s="86"/>
      <c r="E28" s="86">
        <v>1</v>
      </c>
      <c r="F28" s="86"/>
      <c r="G28" s="86">
        <v>1</v>
      </c>
      <c r="H28" s="86">
        <v>1</v>
      </c>
      <c r="I28" s="86">
        <v>1</v>
      </c>
      <c r="J28" s="86">
        <v>1</v>
      </c>
      <c r="K28" s="86">
        <v>1</v>
      </c>
      <c r="L28" s="86"/>
      <c r="M28" s="100">
        <v>1</v>
      </c>
      <c r="N28" s="86">
        <v>1</v>
      </c>
      <c r="O28" s="86">
        <v>1</v>
      </c>
      <c r="P28" s="86">
        <v>1</v>
      </c>
      <c r="Q28" s="86">
        <v>1</v>
      </c>
      <c r="R28" s="86">
        <v>1</v>
      </c>
      <c r="S28" s="101">
        <v>1</v>
      </c>
      <c r="T28" s="100">
        <v>1</v>
      </c>
      <c r="U28" s="86">
        <v>1</v>
      </c>
      <c r="V28" s="86"/>
      <c r="W28" s="86">
        <v>1</v>
      </c>
      <c r="X28" s="86">
        <v>1</v>
      </c>
      <c r="Y28" s="86">
        <v>1</v>
      </c>
      <c r="Z28" s="101">
        <v>1</v>
      </c>
      <c r="AB28">
        <f t="shared" si="0"/>
        <v>20</v>
      </c>
      <c r="AC28">
        <f t="shared" si="1"/>
        <v>0.95238095238095233</v>
      </c>
    </row>
    <row r="29" spans="1:29">
      <c r="A29" s="113" t="s">
        <v>499</v>
      </c>
      <c r="B29" s="85" t="s">
        <v>500</v>
      </c>
      <c r="C29" s="86">
        <v>1</v>
      </c>
      <c r="D29" s="86"/>
      <c r="E29" s="86">
        <v>1</v>
      </c>
      <c r="F29" s="86">
        <v>1</v>
      </c>
      <c r="G29" s="86">
        <v>1</v>
      </c>
      <c r="H29" s="86">
        <v>1</v>
      </c>
      <c r="I29" s="86">
        <v>1</v>
      </c>
      <c r="J29" s="86">
        <v>1</v>
      </c>
      <c r="K29" s="86">
        <v>1</v>
      </c>
      <c r="L29" s="86"/>
      <c r="M29" s="100">
        <v>1</v>
      </c>
      <c r="N29" s="86">
        <v>1</v>
      </c>
      <c r="O29" s="86">
        <v>1</v>
      </c>
      <c r="P29" s="86"/>
      <c r="Q29" s="86">
        <v>1</v>
      </c>
      <c r="R29" s="86">
        <v>1</v>
      </c>
      <c r="S29" s="101">
        <v>1</v>
      </c>
      <c r="T29" s="100">
        <v>1</v>
      </c>
      <c r="U29" s="86">
        <v>1</v>
      </c>
      <c r="V29" s="86"/>
      <c r="W29" s="86">
        <v>1</v>
      </c>
      <c r="X29" s="86">
        <v>1</v>
      </c>
      <c r="Y29" s="86"/>
      <c r="Z29" s="101">
        <v>1</v>
      </c>
      <c r="AB29">
        <f t="shared" si="0"/>
        <v>19</v>
      </c>
      <c r="AC29">
        <f t="shared" si="1"/>
        <v>0.90476190476190477</v>
      </c>
    </row>
    <row r="30" spans="1:29">
      <c r="A30" s="113" t="s">
        <v>597</v>
      </c>
      <c r="B30" s="85" t="s">
        <v>570</v>
      </c>
      <c r="C30" s="86">
        <v>1</v>
      </c>
      <c r="D30" s="86"/>
      <c r="E30" s="86">
        <v>1</v>
      </c>
      <c r="F30" s="86">
        <v>1</v>
      </c>
      <c r="G30" s="86">
        <v>1</v>
      </c>
      <c r="H30" s="86">
        <v>1</v>
      </c>
      <c r="I30" s="86"/>
      <c r="J30" s="86">
        <v>1</v>
      </c>
      <c r="K30" s="86">
        <v>1</v>
      </c>
      <c r="L30" s="86"/>
      <c r="M30" s="100">
        <v>1</v>
      </c>
      <c r="N30" s="86">
        <v>1</v>
      </c>
      <c r="O30" s="86">
        <v>1</v>
      </c>
      <c r="P30" s="86">
        <v>1</v>
      </c>
      <c r="Q30" s="86"/>
      <c r="R30" s="86">
        <v>1</v>
      </c>
      <c r="S30" s="101">
        <v>1</v>
      </c>
      <c r="T30" s="100">
        <v>1</v>
      </c>
      <c r="U30" s="86">
        <v>1</v>
      </c>
      <c r="V30" s="86"/>
      <c r="W30" s="86"/>
      <c r="X30" s="86">
        <v>1</v>
      </c>
      <c r="Y30" s="86"/>
      <c r="Z30" s="101"/>
      <c r="AB30">
        <f t="shared" si="0"/>
        <v>16</v>
      </c>
      <c r="AC30">
        <f t="shared" si="1"/>
        <v>0.76190476190476186</v>
      </c>
    </row>
    <row r="31" spans="1:29">
      <c r="A31" s="113" t="s">
        <v>556</v>
      </c>
      <c r="B31" s="85" t="s">
        <v>557</v>
      </c>
      <c r="C31" s="86">
        <v>1</v>
      </c>
      <c r="D31" s="86"/>
      <c r="E31" s="86">
        <v>1</v>
      </c>
      <c r="F31" s="86">
        <v>1</v>
      </c>
      <c r="G31" s="86">
        <v>1</v>
      </c>
      <c r="H31" s="86">
        <v>1</v>
      </c>
      <c r="I31" s="86">
        <v>1</v>
      </c>
      <c r="J31" s="86">
        <v>1</v>
      </c>
      <c r="K31" s="86">
        <v>1</v>
      </c>
      <c r="L31" s="86"/>
      <c r="M31" s="100">
        <v>1</v>
      </c>
      <c r="N31" s="86"/>
      <c r="O31" s="86">
        <v>1</v>
      </c>
      <c r="P31" s="86"/>
      <c r="Q31" s="86">
        <v>1</v>
      </c>
      <c r="R31" s="86">
        <v>1</v>
      </c>
      <c r="S31" s="101">
        <v>1</v>
      </c>
      <c r="T31" s="100">
        <v>1</v>
      </c>
      <c r="U31" s="86"/>
      <c r="V31" s="86"/>
      <c r="W31" s="86">
        <v>1</v>
      </c>
      <c r="X31" s="86"/>
      <c r="Y31" s="86">
        <v>1</v>
      </c>
      <c r="Z31" s="101">
        <v>1</v>
      </c>
      <c r="AB31">
        <f t="shared" si="0"/>
        <v>17</v>
      </c>
      <c r="AC31">
        <f t="shared" si="1"/>
        <v>0.80952380952380953</v>
      </c>
    </row>
    <row r="32" spans="1:29">
      <c r="A32" s="113" t="s">
        <v>588</v>
      </c>
      <c r="B32" s="85" t="s">
        <v>589</v>
      </c>
      <c r="C32" s="86">
        <v>1</v>
      </c>
      <c r="D32" s="86"/>
      <c r="E32" s="86">
        <v>1</v>
      </c>
      <c r="F32" s="86">
        <v>1</v>
      </c>
      <c r="G32" s="86">
        <v>1</v>
      </c>
      <c r="H32" s="86">
        <v>1</v>
      </c>
      <c r="I32" s="86">
        <v>1</v>
      </c>
      <c r="J32" s="86">
        <v>1</v>
      </c>
      <c r="K32" s="86">
        <v>1</v>
      </c>
      <c r="L32" s="86"/>
      <c r="M32" s="100">
        <v>1</v>
      </c>
      <c r="N32" s="86">
        <v>1</v>
      </c>
      <c r="O32" s="86">
        <v>1</v>
      </c>
      <c r="P32" s="86">
        <v>1</v>
      </c>
      <c r="Q32" s="86">
        <v>1</v>
      </c>
      <c r="R32" s="86">
        <v>1</v>
      </c>
      <c r="S32" s="101">
        <v>1</v>
      </c>
      <c r="T32" s="100">
        <v>1</v>
      </c>
      <c r="U32" s="86">
        <v>1</v>
      </c>
      <c r="V32" s="86"/>
      <c r="W32" s="86">
        <v>1</v>
      </c>
      <c r="X32" s="86">
        <v>1</v>
      </c>
      <c r="Y32" s="86">
        <v>1</v>
      </c>
      <c r="Z32" s="101">
        <v>1</v>
      </c>
      <c r="AB32">
        <f t="shared" si="0"/>
        <v>21</v>
      </c>
      <c r="AC32">
        <f t="shared" si="1"/>
        <v>1</v>
      </c>
    </row>
    <row r="33" spans="1:29">
      <c r="A33" s="113" t="s">
        <v>598</v>
      </c>
      <c r="B33" s="85" t="s">
        <v>480</v>
      </c>
      <c r="C33" s="86">
        <v>1</v>
      </c>
      <c r="D33" s="86"/>
      <c r="E33" s="86">
        <v>1</v>
      </c>
      <c r="F33" s="86">
        <v>1</v>
      </c>
      <c r="G33" s="86">
        <v>1</v>
      </c>
      <c r="H33" s="86">
        <v>1</v>
      </c>
      <c r="I33" s="86">
        <v>1</v>
      </c>
      <c r="J33" s="86"/>
      <c r="K33" s="86">
        <v>1</v>
      </c>
      <c r="L33" s="86"/>
      <c r="M33" s="100"/>
      <c r="N33" s="86"/>
      <c r="O33" s="86"/>
      <c r="P33" s="86"/>
      <c r="Q33" s="86"/>
      <c r="R33" s="86"/>
      <c r="S33" s="101"/>
      <c r="T33" s="100">
        <v>1</v>
      </c>
      <c r="U33" s="86"/>
      <c r="V33" s="86"/>
      <c r="W33" s="86"/>
      <c r="X33" s="86"/>
      <c r="Y33" s="86"/>
      <c r="Z33" s="101"/>
      <c r="AB33">
        <f t="shared" si="0"/>
        <v>8</v>
      </c>
      <c r="AC33">
        <f t="shared" si="1"/>
        <v>0.38095238095238093</v>
      </c>
    </row>
    <row r="34" spans="1:29">
      <c r="A34" s="113" t="s">
        <v>573</v>
      </c>
      <c r="B34" s="85" t="s">
        <v>574</v>
      </c>
      <c r="C34" s="86">
        <v>1</v>
      </c>
      <c r="D34" s="86"/>
      <c r="E34" s="86">
        <v>1</v>
      </c>
      <c r="F34" s="86">
        <v>1</v>
      </c>
      <c r="G34" s="86">
        <v>1</v>
      </c>
      <c r="H34" s="86">
        <v>1</v>
      </c>
      <c r="I34" s="86">
        <v>1</v>
      </c>
      <c r="J34" s="86">
        <v>1</v>
      </c>
      <c r="K34" s="86">
        <v>1</v>
      </c>
      <c r="L34" s="86"/>
      <c r="M34" s="100">
        <v>1</v>
      </c>
      <c r="N34" s="86">
        <v>1</v>
      </c>
      <c r="O34" s="86">
        <v>1</v>
      </c>
      <c r="P34" s="86">
        <v>1</v>
      </c>
      <c r="Q34" s="86">
        <v>1</v>
      </c>
      <c r="R34" s="86">
        <v>1</v>
      </c>
      <c r="S34" s="101">
        <v>1</v>
      </c>
      <c r="T34" s="100">
        <v>1</v>
      </c>
      <c r="U34" s="86"/>
      <c r="V34" s="86"/>
      <c r="W34" s="86">
        <v>1</v>
      </c>
      <c r="X34" s="86">
        <v>1</v>
      </c>
      <c r="Y34" s="86">
        <v>1</v>
      </c>
      <c r="Z34" s="101">
        <v>1</v>
      </c>
      <c r="AB34">
        <f t="shared" si="0"/>
        <v>20</v>
      </c>
      <c r="AC34">
        <f t="shared" si="1"/>
        <v>0.95238095238095233</v>
      </c>
    </row>
    <row r="35" spans="1:29">
      <c r="A35" s="113" t="s">
        <v>545</v>
      </c>
      <c r="B35" s="85" t="s">
        <v>599</v>
      </c>
      <c r="C35" s="86">
        <v>1</v>
      </c>
      <c r="D35" s="86"/>
      <c r="E35" s="86">
        <v>1</v>
      </c>
      <c r="F35" s="86">
        <v>1</v>
      </c>
      <c r="G35" s="86">
        <v>1</v>
      </c>
      <c r="H35" s="86">
        <v>1</v>
      </c>
      <c r="I35" s="86">
        <v>1</v>
      </c>
      <c r="J35" s="86">
        <v>1</v>
      </c>
      <c r="K35" s="86">
        <v>1</v>
      </c>
      <c r="L35" s="86"/>
      <c r="M35" s="100">
        <v>1</v>
      </c>
      <c r="N35" s="86">
        <v>1</v>
      </c>
      <c r="O35" s="86">
        <v>1</v>
      </c>
      <c r="P35" s="86">
        <v>1</v>
      </c>
      <c r="Q35" s="86">
        <v>1</v>
      </c>
      <c r="R35" s="86">
        <v>1</v>
      </c>
      <c r="S35" s="101">
        <v>1</v>
      </c>
      <c r="T35" s="100">
        <v>1</v>
      </c>
      <c r="U35" s="86">
        <v>1</v>
      </c>
      <c r="V35" s="86"/>
      <c r="W35" s="86">
        <v>1</v>
      </c>
      <c r="X35" s="86">
        <v>1</v>
      </c>
      <c r="Y35" s="86">
        <v>1</v>
      </c>
      <c r="Z35" s="101">
        <v>1</v>
      </c>
      <c r="AB35">
        <f t="shared" si="0"/>
        <v>21</v>
      </c>
      <c r="AC35">
        <f t="shared" si="1"/>
        <v>1</v>
      </c>
    </row>
    <row r="36" spans="1:29">
      <c r="A36" s="113" t="s">
        <v>508</v>
      </c>
      <c r="B36" s="85" t="s">
        <v>509</v>
      </c>
      <c r="C36" s="86">
        <v>1</v>
      </c>
      <c r="D36" s="86"/>
      <c r="E36" s="86">
        <v>1</v>
      </c>
      <c r="F36" s="86">
        <v>1</v>
      </c>
      <c r="G36" s="86">
        <v>1</v>
      </c>
      <c r="H36" s="86">
        <v>1</v>
      </c>
      <c r="I36" s="86">
        <v>1</v>
      </c>
      <c r="J36" s="86">
        <v>1</v>
      </c>
      <c r="K36" s="86">
        <v>1</v>
      </c>
      <c r="L36" s="86"/>
      <c r="M36" s="100">
        <v>1</v>
      </c>
      <c r="N36" s="86">
        <v>1</v>
      </c>
      <c r="O36" s="86">
        <v>1</v>
      </c>
      <c r="P36" s="86">
        <v>1</v>
      </c>
      <c r="Q36" s="86">
        <v>1</v>
      </c>
      <c r="R36" s="86">
        <v>1</v>
      </c>
      <c r="S36" s="101">
        <v>1</v>
      </c>
      <c r="T36" s="100">
        <v>1</v>
      </c>
      <c r="U36" s="86">
        <v>1</v>
      </c>
      <c r="V36" s="86"/>
      <c r="W36" s="86"/>
      <c r="X36" s="86">
        <v>1</v>
      </c>
      <c r="Y36" s="86">
        <v>1</v>
      </c>
      <c r="Z36" s="101">
        <v>1</v>
      </c>
      <c r="AB36">
        <f t="shared" si="0"/>
        <v>20</v>
      </c>
      <c r="AC36">
        <f t="shared" si="1"/>
        <v>0.95238095238095233</v>
      </c>
    </row>
    <row r="37" spans="1:29">
      <c r="A37" s="113" t="s">
        <v>561</v>
      </c>
      <c r="B37" s="85" t="s">
        <v>562</v>
      </c>
      <c r="C37" s="86">
        <v>1</v>
      </c>
      <c r="D37" s="86"/>
      <c r="E37" s="86">
        <v>1</v>
      </c>
      <c r="F37" s="86">
        <v>1</v>
      </c>
      <c r="G37" s="86">
        <v>1</v>
      </c>
      <c r="H37" s="86">
        <v>1</v>
      </c>
      <c r="I37" s="86">
        <v>1</v>
      </c>
      <c r="J37" s="86">
        <v>1</v>
      </c>
      <c r="K37" s="86">
        <v>1</v>
      </c>
      <c r="L37" s="86"/>
      <c r="M37" s="100">
        <v>1</v>
      </c>
      <c r="N37" s="86">
        <v>1</v>
      </c>
      <c r="O37" s="86">
        <v>1</v>
      </c>
      <c r="P37" s="86">
        <v>1</v>
      </c>
      <c r="Q37" s="86">
        <v>1</v>
      </c>
      <c r="R37" s="86">
        <v>1</v>
      </c>
      <c r="S37" s="101">
        <v>1</v>
      </c>
      <c r="T37" s="100">
        <v>1</v>
      </c>
      <c r="U37" s="86">
        <v>1</v>
      </c>
      <c r="V37" s="86"/>
      <c r="W37" s="86">
        <v>1</v>
      </c>
      <c r="X37" s="86">
        <v>1</v>
      </c>
      <c r="Y37" s="86">
        <v>1</v>
      </c>
      <c r="Z37" s="101">
        <v>1</v>
      </c>
      <c r="AB37">
        <f t="shared" si="0"/>
        <v>21</v>
      </c>
      <c r="AC37">
        <f t="shared" si="1"/>
        <v>1</v>
      </c>
    </row>
    <row r="38" spans="1:29">
      <c r="A38" s="113" t="s">
        <v>586</v>
      </c>
      <c r="B38" s="85" t="s">
        <v>587</v>
      </c>
      <c r="C38" s="86">
        <v>1</v>
      </c>
      <c r="D38" s="86"/>
      <c r="E38" s="86">
        <v>1</v>
      </c>
      <c r="F38" s="86">
        <v>1</v>
      </c>
      <c r="G38" s="86">
        <v>1</v>
      </c>
      <c r="H38" s="86">
        <v>1</v>
      </c>
      <c r="I38" s="86">
        <v>1</v>
      </c>
      <c r="J38" s="86">
        <v>1</v>
      </c>
      <c r="K38" s="86">
        <v>1</v>
      </c>
      <c r="L38" s="86"/>
      <c r="M38" s="100">
        <v>1</v>
      </c>
      <c r="N38" s="86">
        <v>1</v>
      </c>
      <c r="O38" s="86">
        <v>1</v>
      </c>
      <c r="P38" s="86"/>
      <c r="Q38" s="86"/>
      <c r="R38" s="86">
        <v>1</v>
      </c>
      <c r="S38" s="101"/>
      <c r="T38" s="100">
        <v>1</v>
      </c>
      <c r="U38" s="86"/>
      <c r="V38" s="86"/>
      <c r="W38" s="86"/>
      <c r="X38" s="86">
        <v>1</v>
      </c>
      <c r="Y38" s="86">
        <v>1</v>
      </c>
      <c r="Z38" s="101">
        <v>1</v>
      </c>
      <c r="AB38">
        <f t="shared" si="0"/>
        <v>16</v>
      </c>
      <c r="AC38">
        <f t="shared" si="1"/>
        <v>0.76190476190476186</v>
      </c>
    </row>
    <row r="39" spans="1:29">
      <c r="A39" s="113" t="s">
        <v>571</v>
      </c>
      <c r="B39" s="85" t="s">
        <v>572</v>
      </c>
      <c r="C39" s="86">
        <v>1</v>
      </c>
      <c r="D39" s="86"/>
      <c r="E39" s="86">
        <v>1</v>
      </c>
      <c r="F39" s="86">
        <v>1</v>
      </c>
      <c r="G39" s="86">
        <v>1</v>
      </c>
      <c r="H39" s="86"/>
      <c r="I39" s="86">
        <v>1</v>
      </c>
      <c r="J39" s="86">
        <v>1</v>
      </c>
      <c r="K39" s="86">
        <v>1</v>
      </c>
      <c r="L39" s="86"/>
      <c r="M39" s="100">
        <v>1</v>
      </c>
      <c r="N39" s="86">
        <v>1</v>
      </c>
      <c r="O39" s="86">
        <v>1</v>
      </c>
      <c r="P39" s="86">
        <v>1</v>
      </c>
      <c r="Q39" s="86">
        <v>1</v>
      </c>
      <c r="R39" s="86">
        <v>1</v>
      </c>
      <c r="S39" s="101">
        <v>1</v>
      </c>
      <c r="T39" s="100">
        <v>1</v>
      </c>
      <c r="U39" s="86">
        <v>1</v>
      </c>
      <c r="V39" s="86"/>
      <c r="W39" s="86">
        <v>1</v>
      </c>
      <c r="X39" s="86">
        <v>1</v>
      </c>
      <c r="Y39" s="86">
        <v>1</v>
      </c>
      <c r="Z39" s="101">
        <v>1</v>
      </c>
      <c r="AB39">
        <f t="shared" si="0"/>
        <v>20</v>
      </c>
      <c r="AC39">
        <f t="shared" si="1"/>
        <v>0.95238095238095233</v>
      </c>
    </row>
    <row r="40" spans="1:29">
      <c r="A40" s="113" t="s">
        <v>518</v>
      </c>
      <c r="B40" s="85" t="s">
        <v>515</v>
      </c>
      <c r="C40" s="86">
        <v>1</v>
      </c>
      <c r="D40" s="86"/>
      <c r="E40" s="86">
        <v>1</v>
      </c>
      <c r="F40" s="86">
        <v>1</v>
      </c>
      <c r="G40" s="86">
        <v>1</v>
      </c>
      <c r="H40" s="86">
        <v>1</v>
      </c>
      <c r="I40" s="86">
        <v>1</v>
      </c>
      <c r="J40" s="86"/>
      <c r="K40" s="86">
        <v>1</v>
      </c>
      <c r="L40" s="86"/>
      <c r="M40" s="100">
        <v>1</v>
      </c>
      <c r="N40" s="86">
        <v>1</v>
      </c>
      <c r="O40" s="86">
        <v>1</v>
      </c>
      <c r="P40" s="86">
        <v>1</v>
      </c>
      <c r="Q40" s="86">
        <v>1</v>
      </c>
      <c r="R40" s="86">
        <v>1</v>
      </c>
      <c r="S40" s="101">
        <v>1</v>
      </c>
      <c r="T40" s="100">
        <v>1</v>
      </c>
      <c r="U40" s="86">
        <v>1</v>
      </c>
      <c r="V40" s="86"/>
      <c r="W40" s="86">
        <v>1</v>
      </c>
      <c r="X40" s="86">
        <v>1</v>
      </c>
      <c r="Y40" s="86">
        <v>1</v>
      </c>
      <c r="Z40" s="101"/>
      <c r="AB40">
        <f t="shared" si="0"/>
        <v>19</v>
      </c>
      <c r="AC40">
        <f t="shared" si="1"/>
        <v>0.90476190476190477</v>
      </c>
    </row>
    <row r="41" spans="1:29">
      <c r="A41" s="113" t="s">
        <v>644</v>
      </c>
      <c r="B41" s="85" t="s">
        <v>645</v>
      </c>
      <c r="C41" s="92">
        <v>1</v>
      </c>
      <c r="D41" s="92"/>
      <c r="E41" s="92">
        <v>1</v>
      </c>
      <c r="F41" s="92">
        <v>1</v>
      </c>
      <c r="G41" s="92">
        <v>1</v>
      </c>
      <c r="H41" s="92">
        <v>1</v>
      </c>
      <c r="I41" s="92">
        <v>1</v>
      </c>
      <c r="J41" s="92">
        <v>1</v>
      </c>
      <c r="K41" s="92">
        <v>1</v>
      </c>
      <c r="L41" s="92"/>
      <c r="M41" s="100"/>
      <c r="N41" s="86">
        <v>1</v>
      </c>
      <c r="O41" s="86">
        <v>1</v>
      </c>
      <c r="P41" s="86">
        <v>1</v>
      </c>
      <c r="Q41" s="86">
        <v>1</v>
      </c>
      <c r="R41" s="86">
        <v>1</v>
      </c>
      <c r="S41" s="101">
        <v>1</v>
      </c>
      <c r="T41" s="100"/>
      <c r="U41" s="86">
        <v>1</v>
      </c>
      <c r="V41" s="86"/>
      <c r="W41" s="86">
        <v>1</v>
      </c>
      <c r="X41" s="86"/>
      <c r="Y41" s="86">
        <v>1</v>
      </c>
      <c r="Z41" s="101">
        <v>1</v>
      </c>
      <c r="AB41">
        <f t="shared" si="0"/>
        <v>18</v>
      </c>
      <c r="AC41">
        <f t="shared" si="1"/>
        <v>0.8571428571428571</v>
      </c>
    </row>
    <row r="42" spans="1:29">
      <c r="A42" s="113" t="s">
        <v>649</v>
      </c>
      <c r="B42" s="85" t="s">
        <v>650</v>
      </c>
      <c r="C42" s="92"/>
      <c r="D42" s="92"/>
      <c r="E42" s="92">
        <v>1</v>
      </c>
      <c r="F42" s="92">
        <v>1</v>
      </c>
      <c r="G42" s="92">
        <v>1</v>
      </c>
      <c r="H42" s="92">
        <v>1</v>
      </c>
      <c r="I42" s="92">
        <v>1</v>
      </c>
      <c r="J42" s="92">
        <v>1</v>
      </c>
      <c r="K42" s="92">
        <v>1</v>
      </c>
      <c r="L42" s="92"/>
      <c r="M42" s="100">
        <v>1</v>
      </c>
      <c r="N42" s="86">
        <v>1</v>
      </c>
      <c r="O42" s="86">
        <v>1</v>
      </c>
      <c r="P42" s="86">
        <v>1</v>
      </c>
      <c r="Q42" s="86"/>
      <c r="R42" s="86">
        <v>1</v>
      </c>
      <c r="S42" s="101">
        <v>1</v>
      </c>
      <c r="T42" s="100">
        <v>1</v>
      </c>
      <c r="U42" s="86"/>
      <c r="V42" s="86"/>
      <c r="W42" s="86">
        <v>1</v>
      </c>
      <c r="X42" s="86"/>
      <c r="Y42" s="86">
        <v>1</v>
      </c>
      <c r="Z42" s="101">
        <v>1</v>
      </c>
      <c r="AB42">
        <f t="shared" si="0"/>
        <v>17</v>
      </c>
      <c r="AC42">
        <f t="shared" si="1"/>
        <v>0.80952380952380953</v>
      </c>
    </row>
    <row r="43" spans="1:29" ht="15.75" thickBot="1">
      <c r="A43" s="123" t="s">
        <v>651</v>
      </c>
      <c r="B43" s="124" t="s">
        <v>78</v>
      </c>
      <c r="C43" s="92"/>
      <c r="D43" s="92"/>
      <c r="E43" s="92"/>
      <c r="F43" s="92">
        <v>1</v>
      </c>
      <c r="G43" s="92"/>
      <c r="H43" s="92"/>
      <c r="I43" s="92"/>
      <c r="J43" s="92"/>
      <c r="K43" s="92"/>
      <c r="L43" s="92"/>
      <c r="M43" s="100"/>
      <c r="N43" s="86"/>
      <c r="O43" s="86"/>
      <c r="P43" s="86"/>
      <c r="Q43" s="86"/>
      <c r="R43" s="86"/>
      <c r="S43" s="101"/>
      <c r="T43" s="100"/>
      <c r="U43" s="86"/>
      <c r="V43" s="86"/>
      <c r="W43" s="86"/>
      <c r="X43" s="86"/>
      <c r="Y43" s="86"/>
      <c r="Z43" s="101"/>
      <c r="AB43">
        <f t="shared" si="0"/>
        <v>1</v>
      </c>
      <c r="AC43">
        <f t="shared" si="1"/>
        <v>4.7619047619047616E-2</v>
      </c>
    </row>
    <row r="44" spans="1:29" ht="16.5" thickTop="1" thickBot="1">
      <c r="A44" s="125"/>
      <c r="B44" s="126"/>
      <c r="C44" s="91">
        <v>40058</v>
      </c>
      <c r="D44" s="91">
        <v>40063</v>
      </c>
      <c r="E44" s="91">
        <v>40065</v>
      </c>
      <c r="F44" s="91">
        <v>40070</v>
      </c>
      <c r="G44" s="91">
        <v>40072</v>
      </c>
      <c r="H44" s="91">
        <v>40077</v>
      </c>
      <c r="I44" s="91">
        <v>40079</v>
      </c>
      <c r="J44" s="91">
        <v>40084</v>
      </c>
      <c r="K44" s="91">
        <v>40086</v>
      </c>
      <c r="L44" s="91">
        <v>40093</v>
      </c>
      <c r="M44" s="100"/>
      <c r="N44" s="86"/>
      <c r="O44" s="86"/>
      <c r="P44" s="86"/>
      <c r="Q44" s="86"/>
      <c r="R44" s="86"/>
      <c r="S44" s="101"/>
      <c r="T44" s="100"/>
      <c r="U44" s="86"/>
      <c r="V44" s="86"/>
      <c r="W44" s="86"/>
      <c r="X44" s="86"/>
      <c r="Y44" s="86"/>
      <c r="Z44" s="101"/>
      <c r="AB44">
        <f t="shared" si="0"/>
        <v>10</v>
      </c>
      <c r="AC44">
        <f t="shared" si="1"/>
        <v>0.47619047619047616</v>
      </c>
    </row>
    <row r="45" spans="1:29" ht="15.75" thickTop="1">
      <c r="A45" s="116" t="s">
        <v>519</v>
      </c>
      <c r="B45" s="87" t="s">
        <v>78</v>
      </c>
      <c r="C45" s="86">
        <v>1</v>
      </c>
      <c r="D45" s="86"/>
      <c r="E45" s="86">
        <v>1</v>
      </c>
      <c r="F45" s="86">
        <v>1</v>
      </c>
      <c r="G45" s="86">
        <v>1</v>
      </c>
      <c r="H45" s="86">
        <v>1</v>
      </c>
      <c r="I45" s="86">
        <v>1</v>
      </c>
      <c r="J45" s="86"/>
      <c r="K45" s="86"/>
      <c r="L45" s="86"/>
      <c r="M45" s="100">
        <v>1</v>
      </c>
      <c r="N45" s="86">
        <v>1</v>
      </c>
      <c r="O45" s="86"/>
      <c r="P45" s="86"/>
      <c r="Q45" s="86"/>
      <c r="R45" s="86"/>
      <c r="S45" s="101">
        <v>1</v>
      </c>
      <c r="T45" s="100"/>
      <c r="U45" s="86"/>
      <c r="V45" s="86"/>
      <c r="W45" s="86"/>
      <c r="X45" s="86">
        <v>1</v>
      </c>
      <c r="Y45" s="86"/>
      <c r="Z45" s="101"/>
      <c r="AB45">
        <f t="shared" si="0"/>
        <v>10</v>
      </c>
      <c r="AC45">
        <f t="shared" si="1"/>
        <v>0.47619047619047616</v>
      </c>
    </row>
    <row r="46" spans="1:29">
      <c r="A46" s="116" t="s">
        <v>522</v>
      </c>
      <c r="B46" s="87" t="s">
        <v>565</v>
      </c>
      <c r="C46" s="88">
        <v>1</v>
      </c>
      <c r="D46" s="88"/>
      <c r="E46" s="88">
        <v>1</v>
      </c>
      <c r="F46" s="88">
        <v>1</v>
      </c>
      <c r="G46" s="88">
        <v>1</v>
      </c>
      <c r="H46" s="88">
        <v>1</v>
      </c>
      <c r="I46" s="88">
        <v>1</v>
      </c>
      <c r="J46" s="88">
        <v>1</v>
      </c>
      <c r="K46" s="88">
        <v>1</v>
      </c>
      <c r="L46" s="88"/>
      <c r="M46" s="100">
        <v>1</v>
      </c>
      <c r="N46" s="86">
        <v>1</v>
      </c>
      <c r="O46" s="86">
        <v>1</v>
      </c>
      <c r="P46" s="86">
        <v>1</v>
      </c>
      <c r="Q46" s="86">
        <v>1</v>
      </c>
      <c r="R46" s="86">
        <v>1</v>
      </c>
      <c r="S46" s="101">
        <v>1</v>
      </c>
      <c r="T46" s="100">
        <v>1</v>
      </c>
      <c r="U46" s="86">
        <v>1</v>
      </c>
      <c r="V46" s="86"/>
      <c r="W46" s="86">
        <v>1</v>
      </c>
      <c r="X46" s="86">
        <v>1</v>
      </c>
      <c r="Y46" s="86">
        <v>1</v>
      </c>
      <c r="Z46" s="101">
        <v>1</v>
      </c>
      <c r="AB46">
        <f t="shared" si="0"/>
        <v>21</v>
      </c>
      <c r="AC46">
        <f t="shared" si="1"/>
        <v>1</v>
      </c>
    </row>
    <row r="47" spans="1:29">
      <c r="A47" s="113" t="s">
        <v>526</v>
      </c>
      <c r="B47" s="85" t="s">
        <v>527</v>
      </c>
      <c r="C47" s="86">
        <v>1</v>
      </c>
      <c r="D47" s="86"/>
      <c r="E47" s="86">
        <v>1</v>
      </c>
      <c r="F47" s="86">
        <v>1</v>
      </c>
      <c r="G47" s="86">
        <v>1</v>
      </c>
      <c r="H47" s="86">
        <v>1</v>
      </c>
      <c r="I47" s="86">
        <v>1</v>
      </c>
      <c r="J47" s="86">
        <v>1</v>
      </c>
      <c r="K47" s="86">
        <v>1</v>
      </c>
      <c r="L47" s="86"/>
      <c r="M47" s="100">
        <v>1</v>
      </c>
      <c r="N47" s="86">
        <v>1</v>
      </c>
      <c r="O47" s="86">
        <v>1</v>
      </c>
      <c r="P47" s="86">
        <v>1</v>
      </c>
      <c r="Q47" s="86">
        <v>1</v>
      </c>
      <c r="R47" s="86">
        <v>1</v>
      </c>
      <c r="S47" s="101">
        <v>1</v>
      </c>
      <c r="T47" s="100">
        <v>1</v>
      </c>
      <c r="U47" s="86">
        <v>1</v>
      </c>
      <c r="V47" s="86"/>
      <c r="W47" s="86">
        <v>1</v>
      </c>
      <c r="X47" s="86">
        <v>1</v>
      </c>
      <c r="Y47" s="86">
        <v>1</v>
      </c>
      <c r="Z47" s="101">
        <v>1</v>
      </c>
      <c r="AB47">
        <f t="shared" si="0"/>
        <v>21</v>
      </c>
      <c r="AC47">
        <f t="shared" si="1"/>
        <v>1</v>
      </c>
    </row>
    <row r="48" spans="1:29">
      <c r="A48" s="113" t="s">
        <v>577</v>
      </c>
      <c r="B48" s="85" t="s">
        <v>578</v>
      </c>
      <c r="C48" s="86">
        <v>1</v>
      </c>
      <c r="D48" s="86"/>
      <c r="E48" s="86">
        <v>1</v>
      </c>
      <c r="F48" s="86">
        <v>1</v>
      </c>
      <c r="G48" s="86">
        <v>1</v>
      </c>
      <c r="H48" s="86">
        <v>1</v>
      </c>
      <c r="I48" s="86">
        <v>1</v>
      </c>
      <c r="J48" s="86">
        <v>1</v>
      </c>
      <c r="K48" s="86">
        <v>1</v>
      </c>
      <c r="L48" s="86"/>
      <c r="M48" s="100">
        <v>1</v>
      </c>
      <c r="N48" s="86">
        <v>1</v>
      </c>
      <c r="O48" s="86">
        <v>1</v>
      </c>
      <c r="P48" s="86">
        <v>1</v>
      </c>
      <c r="Q48" s="86">
        <v>1</v>
      </c>
      <c r="R48" s="86">
        <v>1</v>
      </c>
      <c r="S48" s="101">
        <v>1</v>
      </c>
      <c r="T48" s="100">
        <v>1</v>
      </c>
      <c r="U48" s="86">
        <v>1</v>
      </c>
      <c r="V48" s="86"/>
      <c r="W48" s="86">
        <v>1</v>
      </c>
      <c r="X48" s="86">
        <v>1</v>
      </c>
      <c r="Y48" s="86">
        <v>1</v>
      </c>
      <c r="Z48" s="101">
        <v>1</v>
      </c>
      <c r="AB48">
        <f t="shared" si="0"/>
        <v>21</v>
      </c>
      <c r="AC48">
        <f t="shared" si="1"/>
        <v>1</v>
      </c>
    </row>
    <row r="49" spans="1:29">
      <c r="A49" s="113" t="s">
        <v>600</v>
      </c>
      <c r="B49" s="85" t="s">
        <v>582</v>
      </c>
      <c r="C49" s="86">
        <v>1</v>
      </c>
      <c r="D49" s="86"/>
      <c r="E49" s="86">
        <v>1</v>
      </c>
      <c r="F49" s="86">
        <v>1</v>
      </c>
      <c r="G49" s="86">
        <v>1</v>
      </c>
      <c r="H49" s="86">
        <v>1</v>
      </c>
      <c r="I49" s="86">
        <v>1</v>
      </c>
      <c r="J49" s="86">
        <v>1</v>
      </c>
      <c r="K49" s="86">
        <v>1</v>
      </c>
      <c r="L49" s="86"/>
      <c r="M49" s="100">
        <v>1</v>
      </c>
      <c r="N49" s="86">
        <v>1</v>
      </c>
      <c r="O49" s="86">
        <v>1</v>
      </c>
      <c r="P49" s="86">
        <v>1</v>
      </c>
      <c r="Q49" s="86">
        <v>1</v>
      </c>
      <c r="R49" s="86"/>
      <c r="S49" s="101">
        <v>1</v>
      </c>
      <c r="T49" s="100">
        <v>1</v>
      </c>
      <c r="U49" s="86">
        <v>1</v>
      </c>
      <c r="V49" s="86"/>
      <c r="W49" s="86">
        <v>1</v>
      </c>
      <c r="X49" s="86">
        <v>1</v>
      </c>
      <c r="Y49" s="86">
        <v>1</v>
      </c>
      <c r="Z49" s="101">
        <v>1</v>
      </c>
      <c r="AB49">
        <f t="shared" si="0"/>
        <v>20</v>
      </c>
      <c r="AC49">
        <f t="shared" si="1"/>
        <v>0.95238095238095233</v>
      </c>
    </row>
    <row r="50" spans="1:29">
      <c r="A50" s="113" t="s">
        <v>567</v>
      </c>
      <c r="B50" s="85" t="s">
        <v>156</v>
      </c>
      <c r="C50" s="86">
        <v>1</v>
      </c>
      <c r="D50" s="86"/>
      <c r="E50" s="86">
        <v>1</v>
      </c>
      <c r="F50" s="86">
        <v>1</v>
      </c>
      <c r="G50" s="86">
        <v>1</v>
      </c>
      <c r="H50" s="86">
        <v>1</v>
      </c>
      <c r="I50" s="86">
        <v>1</v>
      </c>
      <c r="J50" s="86">
        <v>1</v>
      </c>
      <c r="K50" s="86">
        <v>1</v>
      </c>
      <c r="L50" s="86"/>
      <c r="M50" s="100">
        <v>1</v>
      </c>
      <c r="N50" s="86">
        <v>1</v>
      </c>
      <c r="O50" s="86">
        <v>1</v>
      </c>
      <c r="P50" s="86">
        <v>1</v>
      </c>
      <c r="Q50" s="86">
        <v>1</v>
      </c>
      <c r="R50" s="86">
        <v>1</v>
      </c>
      <c r="S50" s="101"/>
      <c r="T50" s="100">
        <v>1</v>
      </c>
      <c r="U50" s="86">
        <v>1</v>
      </c>
      <c r="V50" s="86"/>
      <c r="W50" s="86">
        <v>1</v>
      </c>
      <c r="X50" s="86">
        <v>1</v>
      </c>
      <c r="Y50" s="86">
        <v>1</v>
      </c>
      <c r="Z50" s="101">
        <v>1</v>
      </c>
      <c r="AB50">
        <f t="shared" si="0"/>
        <v>20</v>
      </c>
      <c r="AC50">
        <f t="shared" si="1"/>
        <v>0.95238095238095233</v>
      </c>
    </row>
    <row r="51" spans="1:29">
      <c r="A51" s="113" t="s">
        <v>530</v>
      </c>
      <c r="B51" s="85" t="s">
        <v>531</v>
      </c>
      <c r="C51" s="86">
        <v>1</v>
      </c>
      <c r="D51" s="86"/>
      <c r="E51" s="86">
        <v>1</v>
      </c>
      <c r="F51" s="86">
        <v>1</v>
      </c>
      <c r="G51" s="86">
        <v>1</v>
      </c>
      <c r="H51" s="86">
        <v>1</v>
      </c>
      <c r="I51" s="86">
        <v>1</v>
      </c>
      <c r="J51" s="86">
        <v>1</v>
      </c>
      <c r="K51" s="86"/>
      <c r="L51" s="86"/>
      <c r="M51" s="100">
        <v>1</v>
      </c>
      <c r="N51" s="86">
        <v>1</v>
      </c>
      <c r="O51" s="86">
        <v>1</v>
      </c>
      <c r="P51" s="86">
        <v>1</v>
      </c>
      <c r="Q51" s="86"/>
      <c r="R51" s="86">
        <v>1</v>
      </c>
      <c r="S51" s="101">
        <v>1</v>
      </c>
      <c r="T51" s="100"/>
      <c r="U51" s="86">
        <v>1</v>
      </c>
      <c r="V51" s="86"/>
      <c r="W51" s="86">
        <v>1</v>
      </c>
      <c r="X51" s="86"/>
      <c r="Y51" s="86">
        <v>1</v>
      </c>
      <c r="Z51" s="101"/>
      <c r="AB51">
        <f t="shared" si="0"/>
        <v>16</v>
      </c>
      <c r="AC51">
        <f t="shared" si="1"/>
        <v>0.76190476190476186</v>
      </c>
    </row>
    <row r="52" spans="1:29">
      <c r="A52" s="113" t="s">
        <v>583</v>
      </c>
      <c r="B52" s="85" t="s">
        <v>584</v>
      </c>
      <c r="C52" s="86">
        <v>1</v>
      </c>
      <c r="D52" s="86"/>
      <c r="E52" s="86"/>
      <c r="F52" s="86">
        <v>1</v>
      </c>
      <c r="G52" s="86"/>
      <c r="H52" s="86">
        <v>1</v>
      </c>
      <c r="I52" s="86">
        <v>1</v>
      </c>
      <c r="J52" s="86">
        <v>1</v>
      </c>
      <c r="K52" s="86">
        <v>1</v>
      </c>
      <c r="L52" s="86"/>
      <c r="M52" s="100">
        <v>1</v>
      </c>
      <c r="N52" s="86">
        <v>1</v>
      </c>
      <c r="O52" s="86">
        <v>1</v>
      </c>
      <c r="P52" s="86">
        <v>1</v>
      </c>
      <c r="Q52" s="86">
        <v>1</v>
      </c>
      <c r="R52" s="86"/>
      <c r="S52" s="101">
        <v>1</v>
      </c>
      <c r="T52" s="100">
        <v>1</v>
      </c>
      <c r="U52" s="86">
        <v>1</v>
      </c>
      <c r="V52" s="86"/>
      <c r="W52" s="86"/>
      <c r="X52" s="86"/>
      <c r="Y52" s="86"/>
      <c r="Z52" s="101">
        <v>1</v>
      </c>
      <c r="AB52">
        <f t="shared" si="0"/>
        <v>15</v>
      </c>
      <c r="AC52">
        <f t="shared" si="1"/>
        <v>0.7142857142857143</v>
      </c>
    </row>
    <row r="53" spans="1:29">
      <c r="A53" s="113" t="s">
        <v>585</v>
      </c>
      <c r="B53" s="85" t="s">
        <v>569</v>
      </c>
      <c r="C53" s="86">
        <v>1</v>
      </c>
      <c r="D53" s="86"/>
      <c r="E53" s="86">
        <v>1</v>
      </c>
      <c r="F53" s="86">
        <v>1</v>
      </c>
      <c r="G53" s="86">
        <v>1</v>
      </c>
      <c r="H53" s="86">
        <v>1</v>
      </c>
      <c r="I53" s="86">
        <v>1</v>
      </c>
      <c r="J53" s="86">
        <v>1</v>
      </c>
      <c r="K53" s="86">
        <v>1</v>
      </c>
      <c r="L53" s="86"/>
      <c r="M53" s="100">
        <v>1</v>
      </c>
      <c r="N53" s="86">
        <v>1</v>
      </c>
      <c r="O53" s="86"/>
      <c r="P53" s="86">
        <v>1</v>
      </c>
      <c r="Q53" s="86">
        <v>1</v>
      </c>
      <c r="R53" s="86">
        <v>1</v>
      </c>
      <c r="S53" s="101">
        <v>1</v>
      </c>
      <c r="T53" s="100">
        <v>1</v>
      </c>
      <c r="U53" s="86"/>
      <c r="V53" s="86"/>
      <c r="W53" s="86">
        <v>1</v>
      </c>
      <c r="X53" s="86">
        <v>1</v>
      </c>
      <c r="Y53" s="86">
        <v>1</v>
      </c>
      <c r="Z53" s="101">
        <v>1</v>
      </c>
      <c r="AB53">
        <f t="shared" si="0"/>
        <v>19</v>
      </c>
      <c r="AC53">
        <f t="shared" si="1"/>
        <v>0.90476190476190477</v>
      </c>
    </row>
    <row r="54" spans="1:29">
      <c r="A54" s="113" t="s">
        <v>537</v>
      </c>
      <c r="B54" s="85" t="s">
        <v>7</v>
      </c>
      <c r="C54" s="86">
        <v>1</v>
      </c>
      <c r="D54" s="86"/>
      <c r="E54" s="86">
        <v>1</v>
      </c>
      <c r="F54" s="86">
        <v>1</v>
      </c>
      <c r="G54" s="86">
        <v>1</v>
      </c>
      <c r="H54" s="86">
        <v>1</v>
      </c>
      <c r="I54" s="86">
        <v>1</v>
      </c>
      <c r="J54" s="86">
        <v>1</v>
      </c>
      <c r="K54" s="86">
        <v>1</v>
      </c>
      <c r="L54" s="86"/>
      <c r="M54" s="100">
        <v>1</v>
      </c>
      <c r="N54" s="86">
        <v>1</v>
      </c>
      <c r="O54" s="86">
        <v>1</v>
      </c>
      <c r="P54" s="86">
        <v>1</v>
      </c>
      <c r="Q54" s="86">
        <v>1</v>
      </c>
      <c r="R54" s="86">
        <v>1</v>
      </c>
      <c r="S54" s="101">
        <v>1</v>
      </c>
      <c r="T54" s="100">
        <v>1</v>
      </c>
      <c r="U54" s="86">
        <v>1</v>
      </c>
      <c r="V54" s="86"/>
      <c r="W54" s="86">
        <v>1</v>
      </c>
      <c r="X54" s="86">
        <v>1</v>
      </c>
      <c r="Y54" s="86">
        <v>1</v>
      </c>
      <c r="Z54" s="101">
        <v>1</v>
      </c>
      <c r="AB54">
        <f t="shared" si="0"/>
        <v>21</v>
      </c>
      <c r="AC54">
        <f t="shared" si="1"/>
        <v>1</v>
      </c>
    </row>
    <row r="55" spans="1:29">
      <c r="A55" s="113" t="s">
        <v>590</v>
      </c>
      <c r="B55" s="85" t="s">
        <v>591</v>
      </c>
      <c r="C55" s="86">
        <v>1</v>
      </c>
      <c r="D55" s="86"/>
      <c r="E55" s="86">
        <v>1</v>
      </c>
      <c r="F55" s="86">
        <v>1</v>
      </c>
      <c r="G55" s="86">
        <v>1</v>
      </c>
      <c r="H55" s="86">
        <v>1</v>
      </c>
      <c r="I55" s="86">
        <v>1</v>
      </c>
      <c r="J55" s="86">
        <v>1</v>
      </c>
      <c r="K55" s="86">
        <v>1</v>
      </c>
      <c r="L55" s="86"/>
      <c r="M55" s="100">
        <v>1</v>
      </c>
      <c r="N55" s="86">
        <v>1</v>
      </c>
      <c r="O55" s="86">
        <v>1</v>
      </c>
      <c r="P55" s="86">
        <v>1</v>
      </c>
      <c r="Q55" s="86">
        <v>1</v>
      </c>
      <c r="R55" s="86">
        <v>1</v>
      </c>
      <c r="S55" s="101">
        <v>1</v>
      </c>
      <c r="T55" s="100">
        <v>1</v>
      </c>
      <c r="U55" s="86"/>
      <c r="V55" s="86"/>
      <c r="W55" s="86">
        <v>1</v>
      </c>
      <c r="X55" s="86">
        <v>1</v>
      </c>
      <c r="Y55" s="86">
        <v>1</v>
      </c>
      <c r="Z55" s="101">
        <v>1</v>
      </c>
      <c r="AB55">
        <f t="shared" si="0"/>
        <v>20</v>
      </c>
      <c r="AC55">
        <f t="shared" si="1"/>
        <v>0.95238095238095233</v>
      </c>
    </row>
    <row r="56" spans="1:29">
      <c r="A56" s="113" t="s">
        <v>540</v>
      </c>
      <c r="B56" s="85" t="s">
        <v>541</v>
      </c>
      <c r="C56" s="86">
        <v>1</v>
      </c>
      <c r="D56" s="86"/>
      <c r="E56" s="86">
        <v>1</v>
      </c>
      <c r="F56" s="86">
        <v>1</v>
      </c>
      <c r="G56" s="86">
        <v>1</v>
      </c>
      <c r="H56" s="86">
        <v>1</v>
      </c>
      <c r="I56" s="86">
        <v>1</v>
      </c>
      <c r="J56" s="86">
        <v>1</v>
      </c>
      <c r="K56" s="86">
        <v>1</v>
      </c>
      <c r="L56" s="86"/>
      <c r="M56" s="100">
        <v>1</v>
      </c>
      <c r="N56" s="86">
        <v>1</v>
      </c>
      <c r="O56" s="86">
        <v>1</v>
      </c>
      <c r="P56" s="86">
        <v>1</v>
      </c>
      <c r="Q56" s="86">
        <v>1</v>
      </c>
      <c r="R56" s="86">
        <v>1</v>
      </c>
      <c r="S56" s="101">
        <v>1</v>
      </c>
      <c r="T56" s="100">
        <v>1</v>
      </c>
      <c r="U56" s="86">
        <v>1</v>
      </c>
      <c r="V56" s="86"/>
      <c r="W56" s="86">
        <v>1</v>
      </c>
      <c r="X56" s="86">
        <v>1</v>
      </c>
      <c r="Y56" s="86">
        <v>1</v>
      </c>
      <c r="Z56" s="101">
        <v>1</v>
      </c>
      <c r="AB56">
        <f t="shared" si="0"/>
        <v>21</v>
      </c>
      <c r="AC56">
        <f t="shared" si="1"/>
        <v>1</v>
      </c>
    </row>
    <row r="57" spans="1:29">
      <c r="A57" s="113" t="s">
        <v>646</v>
      </c>
      <c r="B57" s="85" t="s">
        <v>655</v>
      </c>
      <c r="C57" s="93">
        <v>1</v>
      </c>
      <c r="E57" s="93">
        <v>1</v>
      </c>
      <c r="F57" s="93">
        <v>1</v>
      </c>
      <c r="G57" s="93">
        <v>1</v>
      </c>
      <c r="H57" s="93">
        <v>1</v>
      </c>
      <c r="I57" s="93">
        <v>1</v>
      </c>
      <c r="J57" s="93">
        <v>1</v>
      </c>
      <c r="M57" s="100">
        <v>1</v>
      </c>
      <c r="N57" s="86">
        <v>1</v>
      </c>
      <c r="O57" s="86">
        <v>1</v>
      </c>
      <c r="P57" s="86">
        <v>1</v>
      </c>
      <c r="Q57" s="86"/>
      <c r="R57" s="86"/>
      <c r="S57" s="101">
        <v>1</v>
      </c>
      <c r="T57" s="100">
        <v>1</v>
      </c>
      <c r="U57" s="86">
        <v>1</v>
      </c>
      <c r="V57" s="86"/>
      <c r="W57" s="86"/>
      <c r="X57" s="86">
        <v>1</v>
      </c>
      <c r="Y57" s="86">
        <v>1</v>
      </c>
      <c r="Z57" s="101">
        <v>1</v>
      </c>
      <c r="AB57">
        <f t="shared" si="0"/>
        <v>17</v>
      </c>
      <c r="AC57">
        <f t="shared" si="1"/>
        <v>0.80952380952380953</v>
      </c>
    </row>
    <row r="58" spans="1:29">
      <c r="A58" s="113" t="s">
        <v>647</v>
      </c>
      <c r="B58" s="85" t="s">
        <v>463</v>
      </c>
      <c r="C58">
        <v>1</v>
      </c>
      <c r="E58" s="93">
        <v>1</v>
      </c>
      <c r="F58" s="94">
        <v>1</v>
      </c>
      <c r="G58" s="93">
        <v>1</v>
      </c>
      <c r="H58" s="93">
        <v>1</v>
      </c>
      <c r="I58" s="93">
        <v>1</v>
      </c>
      <c r="J58" s="93">
        <v>1</v>
      </c>
      <c r="K58" s="93">
        <v>1</v>
      </c>
      <c r="M58" s="100">
        <v>1</v>
      </c>
      <c r="N58" s="86">
        <v>1</v>
      </c>
      <c r="O58" s="86">
        <v>1</v>
      </c>
      <c r="P58" s="86"/>
      <c r="Q58" s="86">
        <v>1</v>
      </c>
      <c r="R58" s="86">
        <v>1</v>
      </c>
      <c r="S58" s="101">
        <v>1</v>
      </c>
      <c r="T58" s="100">
        <v>1</v>
      </c>
      <c r="U58" s="86">
        <v>1</v>
      </c>
      <c r="V58" s="86"/>
      <c r="W58" s="86">
        <v>1</v>
      </c>
      <c r="X58" s="86">
        <v>1</v>
      </c>
      <c r="Y58" s="86">
        <v>1</v>
      </c>
      <c r="Z58" s="101">
        <v>1</v>
      </c>
      <c r="AB58">
        <f t="shared" si="0"/>
        <v>20</v>
      </c>
      <c r="AC58">
        <f t="shared" si="1"/>
        <v>0.95238095238095233</v>
      </c>
    </row>
    <row r="59" spans="1:29" ht="15.75" thickBot="1">
      <c r="A59" s="114" t="s">
        <v>648</v>
      </c>
      <c r="B59" s="115" t="s">
        <v>456</v>
      </c>
      <c r="C59">
        <v>1</v>
      </c>
      <c r="E59" s="93">
        <v>1</v>
      </c>
      <c r="F59" s="94">
        <v>1</v>
      </c>
      <c r="H59" s="93">
        <v>1</v>
      </c>
      <c r="J59" s="93">
        <v>1</v>
      </c>
      <c r="K59" s="96">
        <v>1</v>
      </c>
      <c r="M59" s="112">
        <v>1</v>
      </c>
      <c r="N59" s="103">
        <v>1</v>
      </c>
      <c r="O59" s="103">
        <v>1</v>
      </c>
      <c r="P59" s="103">
        <v>1</v>
      </c>
      <c r="Q59" s="103"/>
      <c r="R59" s="103">
        <v>1</v>
      </c>
      <c r="S59" s="104">
        <v>1</v>
      </c>
      <c r="T59" s="102">
        <v>1</v>
      </c>
      <c r="U59" s="103"/>
      <c r="V59" s="103"/>
      <c r="W59" s="103">
        <v>1</v>
      </c>
      <c r="X59" s="103">
        <v>1</v>
      </c>
      <c r="Y59" s="103">
        <v>1</v>
      </c>
      <c r="Z59" s="104">
        <v>1</v>
      </c>
      <c r="AB59">
        <f t="shared" si="0"/>
        <v>17</v>
      </c>
      <c r="AC59">
        <f t="shared" si="1"/>
        <v>0.80952380952380953</v>
      </c>
    </row>
    <row r="60" spans="1:29" ht="15.75" thickTop="1"/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1</vt:i4>
      </vt:variant>
    </vt:vector>
  </HeadingPairs>
  <TitlesOfParts>
    <vt:vector size="12" baseType="lpstr">
      <vt:lpstr>BySection</vt:lpstr>
      <vt:lpstr>AllStudents</vt:lpstr>
      <vt:lpstr>ForODC</vt:lpstr>
      <vt:lpstr>First Day</vt:lpstr>
      <vt:lpstr>FinalTopicsList</vt:lpstr>
      <vt:lpstr>Grades</vt:lpstr>
      <vt:lpstr>LetterGrades</vt:lpstr>
      <vt:lpstr>FinalGradesBySection</vt:lpstr>
      <vt:lpstr>Attendance</vt:lpstr>
      <vt:lpstr>GroupList</vt:lpstr>
      <vt:lpstr>Sheet1</vt:lpstr>
      <vt:lpstr>Attendance!Print_Area</vt:lpstr>
    </vt:vector>
  </TitlesOfParts>
  <Company>The University of Montana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Faith Ann Heinsch</dc:creator>
  <cp:lastModifiedBy>adam.moreno</cp:lastModifiedBy>
  <cp:lastPrinted>2009-12-17T18:54:19Z</cp:lastPrinted>
  <dcterms:created xsi:type="dcterms:W3CDTF">2008-08-26T21:03:45Z</dcterms:created>
  <dcterms:modified xsi:type="dcterms:W3CDTF">2009-12-21T23:29:57Z</dcterms:modified>
</cp:coreProperties>
</file>